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etoevry.sharepoint.com/sites/GjeldsregisteretASMainfolder/Shared Documents/General/02 - Tjenester/10 - Statistikk/02 - Mnd stat hjemmesider/2026 05 Mnd Nøkkeltall/"/>
    </mc:Choice>
  </mc:AlternateContent>
  <xr:revisionPtr revIDLastSave="7229" documentId="8_{D02529B4-CD22-4870-A5FF-AAE264F71F27}" xr6:coauthVersionLast="47" xr6:coauthVersionMax="47" xr10:uidLastSave="{CAAA14B1-AEAD-45AA-8B0C-F9C93FCE97C3}"/>
  <bookViews>
    <workbookView xWindow="-110" yWindow="-110" windowWidth="19420" windowHeight="11500" firstSheet="1" activeTab="1" xr2:uid="{F3005148-61B0-4869-8413-4E94BDF86C61}"/>
  </bookViews>
  <sheets>
    <sheet name="Nøkkeltall ink medlåntaker" sheetId="1" state="hidden" r:id="rId1"/>
    <sheet name="Nøkkeltall" sheetId="2" r:id="rId2"/>
  </sheets>
  <definedNames>
    <definedName name="_xlnm.Print_Area" localSheetId="1">Nøkkeltall!#REF!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Z3" i="2" l="1"/>
  <c r="AZ17" i="2"/>
  <c r="AZ16" i="2"/>
  <c r="AZ12" i="2"/>
  <c r="AZ8" i="2"/>
  <c r="AZ18" i="2" l="1"/>
  <c r="AY3" i="2"/>
  <c r="AY12" i="2"/>
  <c r="AY8" i="2"/>
  <c r="AY16" i="2"/>
  <c r="AY17" i="2"/>
  <c r="AX17" i="2"/>
  <c r="AX16" i="2"/>
  <c r="AX12" i="2"/>
  <c r="AX8" i="2"/>
  <c r="AX3" i="2"/>
  <c r="AT31" i="2"/>
  <c r="AN31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AB18" i="2" l="1"/>
  <c r="AT18" i="2"/>
  <c r="AY18" i="2"/>
  <c r="H18" i="2"/>
  <c r="J18" i="2"/>
  <c r="AJ18" i="2"/>
  <c r="Z18" i="2"/>
  <c r="AA18" i="2"/>
  <c r="AR18" i="2"/>
  <c r="AS18" i="2"/>
  <c r="K18" i="2"/>
  <c r="AU18" i="2"/>
  <c r="R18" i="2"/>
  <c r="AC18" i="2"/>
  <c r="AX18" i="2"/>
  <c r="AO18" i="2"/>
  <c r="X18" i="2"/>
  <c r="AQ18" i="2"/>
  <c r="S18" i="2"/>
  <c r="AL18" i="2"/>
  <c r="V18" i="2"/>
  <c r="F18" i="2"/>
  <c r="AD18" i="2"/>
  <c r="AK18" i="2"/>
  <c r="C18" i="2"/>
  <c r="AM18" i="2"/>
  <c r="AN18" i="2"/>
  <c r="W18" i="2"/>
  <c r="G18" i="2"/>
  <c r="I18" i="2"/>
  <c r="L18" i="2"/>
  <c r="AF18" i="2"/>
  <c r="O18" i="2"/>
  <c r="P18" i="2"/>
  <c r="AH18" i="2"/>
  <c r="T18" i="2"/>
  <c r="U18" i="2"/>
  <c r="D18" i="2"/>
  <c r="E18" i="2"/>
  <c r="AP18" i="2"/>
  <c r="Y18" i="2"/>
  <c r="AV18" i="2"/>
  <c r="M18" i="2"/>
  <c r="AE18" i="2"/>
  <c r="N18" i="2"/>
  <c r="AG18" i="2"/>
  <c r="Q18" i="2"/>
  <c r="AI18" i="2"/>
  <c r="AW18" i="2"/>
  <c r="AK6" i="1" l="1"/>
  <c r="AJ6" i="1"/>
  <c r="AJ7" i="1"/>
  <c r="AK7" i="1"/>
  <c r="AL7" i="1"/>
  <c r="AM7" i="1"/>
  <c r="AJ8" i="1"/>
  <c r="AK8" i="1" s="1"/>
  <c r="AL8" i="1"/>
  <c r="AM8" i="1"/>
  <c r="AJ10" i="1"/>
  <c r="AK10" i="1" s="1"/>
  <c r="AJ11" i="1"/>
  <c r="AK11" i="1"/>
  <c r="AL11" i="1"/>
  <c r="AM11" i="1"/>
  <c r="AJ12" i="1"/>
  <c r="AK12" i="1" s="1"/>
  <c r="AL12" i="1"/>
  <c r="AM12" i="1" s="1"/>
  <c r="AJ15" i="1"/>
  <c r="AK15" i="1"/>
  <c r="AL15" i="1"/>
  <c r="AM15" i="1"/>
  <c r="AJ16" i="1"/>
  <c r="AK16" i="1" s="1"/>
  <c r="AL16" i="1"/>
  <c r="AM16" i="1"/>
  <c r="AJ18" i="1"/>
  <c r="AK18" i="1" s="1"/>
  <c r="AJ23" i="1"/>
  <c r="AK23" i="1" s="1"/>
  <c r="AL23" i="1"/>
  <c r="AM23" i="1"/>
  <c r="AJ25" i="1"/>
  <c r="AK25" i="1"/>
  <c r="AL25" i="1"/>
  <c r="AM25" i="1"/>
  <c r="AJ26" i="1"/>
  <c r="AK26" i="1" s="1"/>
  <c r="AL26" i="1"/>
  <c r="AM26" i="1" s="1"/>
  <c r="AJ27" i="1"/>
  <c r="AK27" i="1" s="1"/>
  <c r="AL27" i="1"/>
  <c r="AM27" i="1" s="1"/>
  <c r="AJ28" i="1"/>
  <c r="AK28" i="1" s="1"/>
  <c r="AL28" i="1"/>
  <c r="AM28" i="1"/>
  <c r="AI6" i="1"/>
  <c r="AL6" i="1" s="1"/>
  <c r="AM6" i="1" s="1"/>
  <c r="AH20" i="1"/>
  <c r="AH19" i="1"/>
  <c r="AH18" i="1"/>
  <c r="AH14" i="1"/>
  <c r="AH10" i="1"/>
  <c r="AH6" i="1"/>
  <c r="AI19" i="1"/>
  <c r="AJ19" i="1" s="1"/>
  <c r="AK19" i="1" s="1"/>
  <c r="AI18" i="1"/>
  <c r="AL18" i="1" s="1"/>
  <c r="AM18" i="1" s="1"/>
  <c r="AI14" i="1"/>
  <c r="AJ14" i="1" s="1"/>
  <c r="AK14" i="1" s="1"/>
  <c r="AI10" i="1"/>
  <c r="AL10" i="1" s="1"/>
  <c r="AM10" i="1" s="1"/>
  <c r="AG19" i="1"/>
  <c r="AG18" i="1"/>
  <c r="AG14" i="1"/>
  <c r="AG10" i="1"/>
  <c r="AG20" i="1" s="1"/>
  <c r="AG6" i="1"/>
  <c r="AF20" i="1"/>
  <c r="AF19" i="1"/>
  <c r="AF18" i="1"/>
  <c r="AF14" i="1"/>
  <c r="AF10" i="1"/>
  <c r="AF6" i="1"/>
  <c r="AE19" i="1"/>
  <c r="AE18" i="1"/>
  <c r="AE14" i="1"/>
  <c r="AE10" i="1"/>
  <c r="AE20" i="1" s="1"/>
  <c r="AE6" i="1"/>
  <c r="AD19" i="1"/>
  <c r="AD18" i="1"/>
  <c r="AD14" i="1"/>
  <c r="AD10" i="1"/>
  <c r="AD6" i="1"/>
  <c r="AC19" i="1"/>
  <c r="AC18" i="1"/>
  <c r="AC14" i="1"/>
  <c r="AC10" i="1"/>
  <c r="AC6" i="1"/>
  <c r="AB19" i="1"/>
  <c r="AB18" i="1"/>
  <c r="AB14" i="1"/>
  <c r="AB10" i="1"/>
  <c r="AB6" i="1"/>
  <c r="AA19" i="1"/>
  <c r="AA18" i="1"/>
  <c r="AA14" i="1"/>
  <c r="AA10" i="1"/>
  <c r="AA6" i="1"/>
  <c r="Z19" i="1"/>
  <c r="Z18" i="1"/>
  <c r="Z14" i="1"/>
  <c r="Z10" i="1"/>
  <c r="Z6" i="1"/>
  <c r="Y19" i="1"/>
  <c r="Y18" i="1"/>
  <c r="Y14" i="1"/>
  <c r="Y10" i="1"/>
  <c r="Y6" i="1"/>
  <c r="X19" i="1"/>
  <c r="X18" i="1"/>
  <c r="X14" i="1"/>
  <c r="X10" i="1"/>
  <c r="X6" i="1"/>
  <c r="W19" i="1"/>
  <c r="W18" i="1"/>
  <c r="W14" i="1"/>
  <c r="W10" i="1"/>
  <c r="W6" i="1"/>
  <c r="V19" i="1"/>
  <c r="V18" i="1"/>
  <c r="V14" i="1"/>
  <c r="V10" i="1"/>
  <c r="V6" i="1"/>
  <c r="U19" i="1"/>
  <c r="U18" i="1"/>
  <c r="U14" i="1"/>
  <c r="U10" i="1"/>
  <c r="U6" i="1"/>
  <c r="AL14" i="1" l="1"/>
  <c r="AM14" i="1" s="1"/>
  <c r="AL19" i="1"/>
  <c r="AM19" i="1" s="1"/>
  <c r="AA20" i="1"/>
  <c r="AI20" i="1"/>
  <c r="AD20" i="1"/>
  <c r="AB20" i="1"/>
  <c r="AC20" i="1"/>
  <c r="Z20" i="1"/>
  <c r="W20" i="1"/>
  <c r="Y20" i="1"/>
  <c r="X20" i="1"/>
  <c r="U20" i="1"/>
  <c r="V20" i="1"/>
  <c r="T19" i="1"/>
  <c r="T18" i="1"/>
  <c r="T14" i="1"/>
  <c r="T10" i="1"/>
  <c r="T6" i="1"/>
  <c r="S19" i="1"/>
  <c r="S18" i="1"/>
  <c r="S14" i="1"/>
  <c r="S10" i="1"/>
  <c r="S6" i="1"/>
  <c r="R19" i="1"/>
  <c r="R18" i="1"/>
  <c r="R14" i="1"/>
  <c r="R10" i="1"/>
  <c r="R6" i="1"/>
  <c r="AJ20" i="1" l="1"/>
  <c r="AK20" i="1" s="1"/>
  <c r="AL20" i="1"/>
  <c r="AM20" i="1" s="1"/>
  <c r="S20" i="1"/>
  <c r="T20" i="1"/>
  <c r="R20" i="1"/>
  <c r="Q19" i="1"/>
  <c r="Q18" i="1"/>
  <c r="Q14" i="1"/>
  <c r="Q10" i="1"/>
  <c r="Q6" i="1"/>
  <c r="Q20" i="1" l="1"/>
  <c r="P19" i="1"/>
  <c r="P18" i="1"/>
  <c r="P14" i="1"/>
  <c r="P10" i="1"/>
  <c r="P6" i="1"/>
  <c r="M19" i="1"/>
  <c r="M18" i="1"/>
  <c r="M14" i="1"/>
  <c r="M10" i="1"/>
  <c r="M6" i="1"/>
  <c r="N19" i="1"/>
  <c r="N18" i="1"/>
  <c r="N14" i="1"/>
  <c r="N10" i="1"/>
  <c r="N6" i="1"/>
  <c r="L19" i="1"/>
  <c r="L18" i="1"/>
  <c r="L14" i="1"/>
  <c r="L10" i="1"/>
  <c r="L6" i="1"/>
  <c r="K19" i="1"/>
  <c r="K18" i="1"/>
  <c r="K14" i="1"/>
  <c r="K10" i="1"/>
  <c r="K6" i="1"/>
  <c r="J19" i="1"/>
  <c r="J18" i="1"/>
  <c r="J14" i="1"/>
  <c r="J10" i="1"/>
  <c r="J6" i="1"/>
  <c r="I19" i="1"/>
  <c r="I18" i="1"/>
  <c r="I14" i="1"/>
  <c r="I10" i="1"/>
  <c r="I6" i="1"/>
  <c r="M20" i="1" l="1"/>
  <c r="P20" i="1"/>
  <c r="L20" i="1"/>
  <c r="N20" i="1"/>
  <c r="K20" i="1"/>
  <c r="J20" i="1"/>
  <c r="I20" i="1"/>
  <c r="D18" i="1"/>
  <c r="E18" i="1"/>
  <c r="F18" i="1"/>
  <c r="G18" i="1"/>
  <c r="H18" i="1"/>
  <c r="D19" i="1"/>
  <c r="E19" i="1"/>
  <c r="F19" i="1"/>
  <c r="G19" i="1"/>
  <c r="H19" i="1"/>
  <c r="E20" i="1"/>
  <c r="D14" i="1" l="1"/>
  <c r="F14" i="1"/>
  <c r="G14" i="1"/>
  <c r="H14" i="1"/>
  <c r="D10" i="1"/>
  <c r="F10" i="1"/>
  <c r="G10" i="1"/>
  <c r="H10" i="1"/>
  <c r="D6" i="1"/>
  <c r="F6" i="1"/>
  <c r="G6" i="1"/>
  <c r="H6" i="1"/>
  <c r="D20" i="1" l="1"/>
  <c r="H20" i="1"/>
  <c r="G20" i="1"/>
  <c r="F20" i="1"/>
</calcChain>
</file>

<file path=xl/sharedStrings.xml><?xml version="1.0" encoding="utf-8"?>
<sst xmlns="http://schemas.openxmlformats.org/spreadsheetml/2006/main" count="185" uniqueCount="160">
  <si>
    <t>Mai 20'</t>
  </si>
  <si>
    <t>Juli 20'</t>
  </si>
  <si>
    <t>August 20'</t>
  </si>
  <si>
    <t>September 20'</t>
  </si>
  <si>
    <t>Oktober 20'</t>
  </si>
  <si>
    <t>November 20'</t>
  </si>
  <si>
    <t>Desember 20'</t>
  </si>
  <si>
    <t>Januar 21'</t>
  </si>
  <si>
    <t>Februar 21'</t>
  </si>
  <si>
    <t>Mars 21'</t>
  </si>
  <si>
    <t>April 21'</t>
  </si>
  <si>
    <t>Mai 21'</t>
  </si>
  <si>
    <t>Juni 21'</t>
  </si>
  <si>
    <t>Juli 21'</t>
  </si>
  <si>
    <t>August 21'</t>
  </si>
  <si>
    <t>September 21'</t>
  </si>
  <si>
    <t>Oktober 21'</t>
  </si>
  <si>
    <t>November 21'</t>
  </si>
  <si>
    <t>Desember 21'</t>
  </si>
  <si>
    <t>Januar 22'</t>
  </si>
  <si>
    <t>Februar 22'</t>
  </si>
  <si>
    <t>Mars 22'</t>
  </si>
  <si>
    <t>April 22'</t>
  </si>
  <si>
    <t>Mai 22'</t>
  </si>
  <si>
    <t>Juni 22'</t>
  </si>
  <si>
    <t>Juli 22'</t>
  </si>
  <si>
    <t>August 22'</t>
  </si>
  <si>
    <t>September 22'</t>
  </si>
  <si>
    <t>Rammekreditt (kredittkort) totalt</t>
  </si>
  <si>
    <t xml:space="preserve">Rentebærende </t>
  </si>
  <si>
    <t>Ikke-rentebærende</t>
  </si>
  <si>
    <t>Faktureringskort (uten grense) totalt</t>
  </si>
  <si>
    <t>Nedbetalingslån totalt</t>
  </si>
  <si>
    <t>Forbrukslån</t>
  </si>
  <si>
    <t>Annen usikret gjeld</t>
  </si>
  <si>
    <t>Samlet ikke-rentebærende gjeld</t>
  </si>
  <si>
    <t>Samlet rentebærende gjeld</t>
  </si>
  <si>
    <t>Samlet gjeld</t>
  </si>
  <si>
    <t>Antall personer i Gjeldsregisteret</t>
  </si>
  <si>
    <t>Antall Rammekreditter</t>
  </si>
  <si>
    <t>Antall Faktureringskort</t>
  </si>
  <si>
    <t>Antall Forbrukslån</t>
  </si>
  <si>
    <t>Antall Annen usikret gjeld</t>
  </si>
  <si>
    <t>Tall er inklusive medlåntakere</t>
  </si>
  <si>
    <t>Annen usikret gjeld er nedbetalingslån med rente under 5 %, oftest boliglån med sikkerhet hos kausjonist</t>
  </si>
  <si>
    <t>Rammekreditt omfatter hovedsakelig kredittkort</t>
  </si>
  <si>
    <t>Rentebærende betyr at skyldig beløp er forfalt og renter påløper</t>
  </si>
  <si>
    <t>*) Endring fra forrige måned skyldes dels justering av rapportering fra enkelte aktører</t>
  </si>
  <si>
    <t>Oktober 22'</t>
  </si>
  <si>
    <t>November 22'</t>
  </si>
  <si>
    <t>Desember 22'</t>
  </si>
  <si>
    <t>Januar 23'</t>
  </si>
  <si>
    <t>Januar - Januar</t>
  </si>
  <si>
    <t>%Januar - Januar</t>
  </si>
  <si>
    <t>Desember - Januar</t>
  </si>
  <si>
    <t>%Desember - Januar</t>
  </si>
  <si>
    <t>Andre nøkkeltall</t>
  </si>
  <si>
    <t>Nominell rente "Forbrukslån" - Gjennomsnitt</t>
  </si>
  <si>
    <t>Nominell rente "Forbrukslån" - Median</t>
  </si>
  <si>
    <t>Nominell rente "Rammekreditt" - Gjennomsnitt</t>
  </si>
  <si>
    <t>Nominell rente "Rammekreditt" - Median</t>
  </si>
  <si>
    <t>Nominell rente "Annen usikret gjeld" - Gjennomsnitt</t>
  </si>
  <si>
    <t>Nominell rente "Annen usikret gjeld" - Median</t>
  </si>
  <si>
    <t>Antall usikrede lån/kreditter</t>
  </si>
  <si>
    <t>Antall rapporterende finansforetak</t>
  </si>
  <si>
    <t>Mai 23'</t>
  </si>
  <si>
    <t>Feb 22'</t>
  </si>
  <si>
    <t>Mar 22'</t>
  </si>
  <si>
    <t>Apr 22'</t>
  </si>
  <si>
    <t>Aug 22'</t>
  </si>
  <si>
    <t>Sep 22'</t>
  </si>
  <si>
    <t>Okt 22'</t>
  </si>
  <si>
    <t>Nov 22'</t>
  </si>
  <si>
    <t>Des 22'</t>
  </si>
  <si>
    <t>Jan 23'</t>
  </si>
  <si>
    <t>Feb 23'</t>
  </si>
  <si>
    <t>Mar 23'</t>
  </si>
  <si>
    <t>Apr 23'</t>
  </si>
  <si>
    <t>Jan 22'</t>
  </si>
  <si>
    <t>Aug 23'</t>
  </si>
  <si>
    <t>Juni 23'</t>
  </si>
  <si>
    <t>Juli 23'</t>
  </si>
  <si>
    <t>Antall personer med rentebærende saldo</t>
  </si>
  <si>
    <t>Samlet ramme kredittkort</t>
  </si>
  <si>
    <t>Sept 23'</t>
  </si>
  <si>
    <t>Okt 23'</t>
  </si>
  <si>
    <t>Nov 23'</t>
  </si>
  <si>
    <t>Des 23'</t>
  </si>
  <si>
    <t>Jan 24'</t>
  </si>
  <si>
    <t>Feb 24'</t>
  </si>
  <si>
    <t>Mar 24'</t>
  </si>
  <si>
    <t>April 24'</t>
  </si>
  <si>
    <t>Mai 24'</t>
  </si>
  <si>
    <t>Juni 24'</t>
  </si>
  <si>
    <t>Juli 24'</t>
  </si>
  <si>
    <t>Aug 24'</t>
  </si>
  <si>
    <t>Sept 24'</t>
  </si>
  <si>
    <t>Okt 24'</t>
  </si>
  <si>
    <t>Nov 24'</t>
  </si>
  <si>
    <t>Des 24'</t>
  </si>
  <si>
    <t>Jan 25'</t>
  </si>
  <si>
    <t>Feb 25'</t>
  </si>
  <si>
    <t>Tall er eksklusive medlåntakere</t>
  </si>
  <si>
    <t>Mar 25'</t>
  </si>
  <si>
    <t>April 25'</t>
  </si>
  <si>
    <t>Mai 25'</t>
  </si>
  <si>
    <t>Juni 25'</t>
  </si>
  <si>
    <t>Juli 25'</t>
  </si>
  <si>
    <t>Aug 25'</t>
  </si>
  <si>
    <t>Sept 25'</t>
  </si>
  <si>
    <t>Okt 25'</t>
  </si>
  <si>
    <t>Nov 25'</t>
  </si>
  <si>
    <t>Des 25'</t>
  </si>
  <si>
    <t>Jan 26'</t>
  </si>
  <si>
    <t>Feb 26'</t>
  </si>
  <si>
    <t>Vektet rente ''Forbrukslån'' - Gjennomsnitt</t>
  </si>
  <si>
    <t>Vektet rente ''Rammekreditt'' - Gjennomsnitt</t>
  </si>
  <si>
    <t>Vektet rente ''Annen usikret gjeld'' - Gjennomsnitt</t>
  </si>
  <si>
    <t>Mar 26'</t>
  </si>
  <si>
    <t>Δ forrige måned</t>
  </si>
  <si>
    <t>% Δ forrige måned</t>
  </si>
  <si>
    <t>Δ forrige år</t>
  </si>
  <si>
    <t>% Δ forrige år</t>
  </si>
  <si>
    <t>Fra og med 2026 rapporterer vi kun vektet rente for forbrukslån, kredittkort og annen usikret gjeld.</t>
  </si>
  <si>
    <t>Annen usikret gjeld er nedbetalingslån med rente under 8 %, oftest boliglån med sikkerhet hos kausjonist. Fra janaur 2024. Før dette var grensen 5%.</t>
  </si>
  <si>
    <t>3 486 351</t>
  </si>
  <si>
    <t>1 149 335</t>
  </si>
  <si>
    <t>7 256 754</t>
  </si>
  <si>
    <t>60 368</t>
  </si>
  <si>
    <t>709 418</t>
  </si>
  <si>
    <t>255 366</t>
  </si>
  <si>
    <t>8 281 906</t>
  </si>
  <si>
    <t>3 492 078</t>
  </si>
  <si>
    <t>1 149 554</t>
  </si>
  <si>
    <t>7 277 821</t>
  </si>
  <si>
    <t>60 562</t>
  </si>
  <si>
    <t>702 385</t>
  </si>
  <si>
    <t>257 514</t>
  </si>
  <si>
    <t>8 298 282</t>
  </si>
  <si>
    <t>April 26'</t>
  </si>
  <si>
    <t>3 496 003</t>
  </si>
  <si>
    <t>3 925</t>
  </si>
  <si>
    <t>62 560</t>
  </si>
  <si>
    <t>1 149 474</t>
  </si>
  <si>
    <t>17 548</t>
  </si>
  <si>
    <t>7 268 886</t>
  </si>
  <si>
    <t>-8 935</t>
  </si>
  <si>
    <t>240 575</t>
  </si>
  <si>
    <t>59 696</t>
  </si>
  <si>
    <t>-18 636</t>
  </si>
  <si>
    <t>710 480</t>
  </si>
  <si>
    <t>8 095</t>
  </si>
  <si>
    <t>25 413</t>
  </si>
  <si>
    <t>260 258</t>
  </si>
  <si>
    <t>2 744</t>
  </si>
  <si>
    <t>25 397</t>
  </si>
  <si>
    <t>8 299 320</t>
  </si>
  <si>
    <t>1 038</t>
  </si>
  <si>
    <t>272 749</t>
  </si>
  <si>
    <t>Mai 26'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</si>
</sst>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0.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/>
  </cellStyleXfs>
  <cellXfs count="136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164" fontId="3" fillId="2" borderId="1" xfId="0" applyNumberFormat="1" applyFont="1" applyFill="1" applyBorder="1"/>
    <xf numFmtId="0" fontId="3" fillId="2" borderId="1" xfId="0" applyFont="1" applyFill="1" applyBorder="1"/>
    <xf numFmtId="3" fontId="0" fillId="2" borderId="0" xfId="0" applyNumberFormat="1" applyFill="1"/>
    <xf numFmtId="3" fontId="3" fillId="2" borderId="1" xfId="0" applyNumberFormat="1" applyFont="1" applyFill="1" applyBorder="1"/>
    <xf numFmtId="164" fontId="3" fillId="3" borderId="1" xfId="0" applyNumberFormat="1" applyFont="1" applyFill="1" applyBorder="1"/>
    <xf numFmtId="164" fontId="0" fillId="3" borderId="0" xfId="0" applyNumberFormat="1" applyFill="1"/>
    <xf numFmtId="0" fontId="0" fillId="3" borderId="0" xfId="0" applyFill="1"/>
    <xf numFmtId="3" fontId="3" fillId="3" borderId="1" xfId="0" applyNumberFormat="1" applyFont="1" applyFill="1" applyBorder="1"/>
    <xf numFmtId="3" fontId="0" fillId="3" borderId="0" xfId="0" applyNumberFormat="1" applyFill="1"/>
    <xf numFmtId="49" fontId="0" fillId="2" borderId="0" xfId="0" applyNumberFormat="1" applyFill="1"/>
    <xf numFmtId="0" fontId="3" fillId="2" borderId="0" xfId="0" applyFont="1" applyFill="1"/>
    <xf numFmtId="3" fontId="3" fillId="3" borderId="0" xfId="0" applyNumberFormat="1" applyFont="1" applyFill="1"/>
    <xf numFmtId="3" fontId="3" fillId="2" borderId="0" xfId="0" applyNumberFormat="1" applyFont="1" applyFill="1"/>
    <xf numFmtId="16" fontId="4" fillId="3" borderId="0" xfId="0" applyNumberFormat="1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0" fontId="2" fillId="2" borderId="0" xfId="0" applyFont="1" applyFill="1"/>
    <xf numFmtId="0" fontId="3" fillId="2" borderId="2" xfId="0" applyFont="1" applyFill="1" applyBorder="1"/>
    <xf numFmtId="164" fontId="3" fillId="3" borderId="2" xfId="0" applyNumberFormat="1" applyFont="1" applyFill="1" applyBorder="1"/>
    <xf numFmtId="164" fontId="3" fillId="2" borderId="2" xfId="0" applyNumberFormat="1" applyFont="1" applyFill="1" applyBorder="1"/>
    <xf numFmtId="9" fontId="0" fillId="2" borderId="0" xfId="1" applyFont="1" applyFill="1"/>
    <xf numFmtId="16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center"/>
    </xf>
    <xf numFmtId="4" fontId="1" fillId="2" borderId="0" xfId="0" applyNumberFormat="1" applyFont="1" applyFill="1"/>
    <xf numFmtId="4" fontId="1" fillId="4" borderId="4" xfId="0" applyNumberFormat="1" applyFont="1" applyFill="1" applyBorder="1"/>
    <xf numFmtId="165" fontId="1" fillId="4" borderId="8" xfId="1" applyNumberFormat="1" applyFont="1" applyFill="1" applyBorder="1"/>
    <xf numFmtId="4" fontId="0" fillId="4" borderId="3" xfId="0" applyNumberFormat="1" applyFill="1" applyBorder="1"/>
    <xf numFmtId="165" fontId="0" fillId="4" borderId="7" xfId="1" applyNumberFormat="1" applyFont="1" applyFill="1" applyBorder="1"/>
    <xf numFmtId="165" fontId="0" fillId="4" borderId="8" xfId="1" applyNumberFormat="1" applyFont="1" applyFill="1" applyBorder="1"/>
    <xf numFmtId="165" fontId="0" fillId="4" borderId="0" xfId="1" applyNumberFormat="1" applyFont="1" applyFill="1" applyBorder="1"/>
    <xf numFmtId="4" fontId="1" fillId="4" borderId="5" xfId="0" applyNumberFormat="1" applyFont="1" applyFill="1" applyBorder="1"/>
    <xf numFmtId="165" fontId="1" fillId="4" borderId="9" xfId="1" applyNumberFormat="1" applyFont="1" applyFill="1" applyBorder="1"/>
    <xf numFmtId="4" fontId="1" fillId="4" borderId="6" xfId="0" applyNumberFormat="1" applyFont="1" applyFill="1" applyBorder="1"/>
    <xf numFmtId="3" fontId="0" fillId="4" borderId="3" xfId="0" applyNumberFormat="1" applyFill="1" applyBorder="1"/>
    <xf numFmtId="4" fontId="1" fillId="5" borderId="1" xfId="0" applyNumberFormat="1" applyFont="1" applyFill="1" applyBorder="1"/>
    <xf numFmtId="165" fontId="1" fillId="5" borderId="1" xfId="1" applyNumberFormat="1" applyFont="1" applyFill="1" applyBorder="1"/>
    <xf numFmtId="4" fontId="0" fillId="5" borderId="0" xfId="0" applyNumberFormat="1" applyFill="1"/>
    <xf numFmtId="165" fontId="6" fillId="5" borderId="0" xfId="1" applyNumberFormat="1" applyFont="1" applyFill="1" applyBorder="1"/>
    <xf numFmtId="165" fontId="6" fillId="5" borderId="0" xfId="1" applyNumberFormat="1" applyFont="1" applyFill="1"/>
    <xf numFmtId="4" fontId="0" fillId="5" borderId="3" xfId="0" applyNumberFormat="1" applyFill="1" applyBorder="1"/>
    <xf numFmtId="165" fontId="6" fillId="5" borderId="1" xfId="1" applyNumberFormat="1" applyFont="1" applyFill="1" applyBorder="1"/>
    <xf numFmtId="4" fontId="1" fillId="5" borderId="5" xfId="0" applyNumberFormat="1" applyFont="1" applyFill="1" applyBorder="1"/>
    <xf numFmtId="165" fontId="1" fillId="5" borderId="2" xfId="1" applyNumberFormat="1" applyFont="1" applyFill="1" applyBorder="1"/>
    <xf numFmtId="3" fontId="0" fillId="5" borderId="3" xfId="0" applyNumberFormat="1" applyFill="1" applyBorder="1"/>
    <xf numFmtId="0" fontId="3" fillId="4" borderId="3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9" fontId="7" fillId="2" borderId="0" xfId="1" applyFont="1" applyFill="1"/>
    <xf numFmtId="16" fontId="8" fillId="2" borderId="0" xfId="0" applyNumberFormat="1" applyFont="1" applyFill="1" applyAlignment="1">
      <alignment horizontal="center"/>
    </xf>
    <xf numFmtId="16" fontId="8" fillId="3" borderId="0" xfId="0" applyNumberFormat="1" applyFont="1" applyFill="1" applyAlignment="1">
      <alignment horizontal="center"/>
    </xf>
    <xf numFmtId="0" fontId="8" fillId="2" borderId="1" xfId="0" applyFont="1" applyFill="1" applyBorder="1"/>
    <xf numFmtId="164" fontId="8" fillId="2" borderId="1" xfId="0" applyNumberFormat="1" applyFont="1" applyFill="1" applyBorder="1"/>
    <xf numFmtId="164" fontId="8" fillId="3" borderId="1" xfId="0" applyNumberFormat="1" applyFont="1" applyFill="1" applyBorder="1"/>
    <xf numFmtId="164" fontId="8" fillId="2" borderId="0" xfId="0" applyNumberFormat="1" applyFont="1" applyFill="1"/>
    <xf numFmtId="164" fontId="8" fillId="3" borderId="0" xfId="0" applyNumberFormat="1" applyFont="1" applyFill="1"/>
    <xf numFmtId="164" fontId="7" fillId="2" borderId="0" xfId="0" applyNumberFormat="1" applyFont="1" applyFill="1"/>
    <xf numFmtId="164" fontId="7" fillId="3" borderId="0" xfId="0" applyNumberFormat="1" applyFont="1" applyFill="1"/>
    <xf numFmtId="166" fontId="7" fillId="2" borderId="0" xfId="0" applyNumberFormat="1" applyFont="1" applyFill="1"/>
    <xf numFmtId="0" fontId="7" fillId="3" borderId="0" xfId="0" applyFont="1" applyFill="1"/>
    <xf numFmtId="166" fontId="8" fillId="2" borderId="1" xfId="0" applyNumberFormat="1" applyFont="1" applyFill="1" applyBorder="1"/>
    <xf numFmtId="0" fontId="8" fillId="2" borderId="2" xfId="0" applyFont="1" applyFill="1" applyBorder="1"/>
    <xf numFmtId="164" fontId="8" fillId="2" borderId="2" xfId="0" applyNumberFormat="1" applyFont="1" applyFill="1" applyBorder="1"/>
    <xf numFmtId="164" fontId="8" fillId="3" borderId="2" xfId="0" applyNumberFormat="1" applyFont="1" applyFill="1" applyBorder="1"/>
    <xf numFmtId="166" fontId="8" fillId="2" borderId="2" xfId="0" applyNumberFormat="1" applyFont="1" applyFill="1" applyBorder="1"/>
    <xf numFmtId="3" fontId="8" fillId="2" borderId="1" xfId="0" applyNumberFormat="1" applyFont="1" applyFill="1" applyBorder="1"/>
    <xf numFmtId="3" fontId="8" fillId="3" borderId="1" xfId="0" applyNumberFormat="1" applyFont="1" applyFill="1" applyBorder="1"/>
    <xf numFmtId="3" fontId="8" fillId="2" borderId="0" xfId="0" applyNumberFormat="1" applyFont="1" applyFill="1"/>
    <xf numFmtId="3" fontId="8" fillId="3" borderId="0" xfId="0" applyNumberFormat="1" applyFont="1" applyFill="1"/>
    <xf numFmtId="3" fontId="7" fillId="2" borderId="0" xfId="0" applyNumberFormat="1" applyFont="1" applyFill="1"/>
    <xf numFmtId="3" fontId="7" fillId="3" borderId="0" xfId="0" applyNumberFormat="1" applyFont="1" applyFill="1"/>
    <xf numFmtId="3" fontId="7" fillId="2" borderId="1" xfId="0" applyNumberFormat="1" applyFont="1" applyFill="1" applyBorder="1"/>
    <xf numFmtId="3" fontId="7" fillId="3" borderId="1" xfId="0" applyNumberFormat="1" applyFont="1" applyFill="1" applyBorder="1"/>
    <xf numFmtId="0" fontId="7" fillId="2" borderId="1" xfId="0" applyFont="1" applyFill="1" applyBorder="1"/>
    <xf numFmtId="10" fontId="7" fillId="2" borderId="0" xfId="1" applyNumberFormat="1" applyFont="1" applyFill="1"/>
    <xf numFmtId="10" fontId="7" fillId="3" borderId="0" xfId="1" applyNumberFormat="1" applyFont="1" applyFill="1"/>
    <xf numFmtId="3" fontId="7" fillId="2" borderId="0" xfId="0" applyNumberFormat="1" applyFont="1" applyFill="1" applyAlignment="1">
      <alignment horizontal="center"/>
    </xf>
    <xf numFmtId="10" fontId="7" fillId="2" borderId="0" xfId="1" applyNumberFormat="1" applyFont="1" applyFill="1" applyBorder="1" applyAlignment="1">
      <alignment horizontal="center"/>
    </xf>
    <xf numFmtId="2" fontId="7" fillId="2" borderId="0" xfId="1" applyNumberFormat="1" applyFont="1" applyFill="1" applyBorder="1" applyAlignment="1">
      <alignment horizontal="center"/>
    </xf>
    <xf numFmtId="167" fontId="7" fillId="2" borderId="0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2" borderId="0" xfId="0" applyNumberFormat="1" applyFont="1" applyFill="1"/>
    <xf numFmtId="1" fontId="7" fillId="2" borderId="0" xfId="0" applyNumberFormat="1" applyFont="1" applyFill="1"/>
    <xf numFmtId="0" fontId="8" fillId="3" borderId="0" xfId="0" applyFont="1" applyFill="1" applyAlignment="1">
      <alignment horizontal="right"/>
    </xf>
    <xf numFmtId="166" fontId="8" fillId="3" borderId="1" xfId="0" applyNumberFormat="1" applyFont="1" applyFill="1" applyBorder="1"/>
    <xf numFmtId="166" fontId="7" fillId="3" borderId="0" xfId="0" applyNumberFormat="1" applyFont="1" applyFill="1"/>
    <xf numFmtId="166" fontId="8" fillId="3" borderId="0" xfId="0" applyNumberFormat="1" applyFont="1" applyFill="1"/>
    <xf numFmtId="166" fontId="8" fillId="3" borderId="2" xfId="0" applyNumberFormat="1" applyFont="1" applyFill="1" applyBorder="1"/>
    <xf numFmtId="10" fontId="7" fillId="3" borderId="0" xfId="0" applyNumberFormat="1" applyFont="1" applyFill="1"/>
    <xf numFmtId="10" fontId="7" fillId="2" borderId="0" xfId="0" applyNumberFormat="1" applyFont="1" applyFill="1"/>
    <xf numFmtId="3" fontId="7" fillId="0" borderId="0" xfId="0" applyNumberFormat="1" applyFont="1"/>
    <xf numFmtId="10" fontId="7" fillId="2" borderId="1" xfId="1" applyNumberFormat="1" applyFont="1" applyFill="1" applyBorder="1"/>
    <xf numFmtId="10" fontId="7" fillId="3" borderId="1" xfId="1" applyNumberFormat="1" applyFont="1" applyFill="1" applyBorder="1"/>
    <xf numFmtId="165" fontId="7" fillId="3" borderId="0" xfId="1" applyNumberFormat="1" applyFont="1" applyFill="1"/>
    <xf numFmtId="2" fontId="7" fillId="2" borderId="0" xfId="0" applyNumberFormat="1" applyFont="1" applyFill="1"/>
    <xf numFmtId="2" fontId="8" fillId="3" borderId="0" xfId="0" applyNumberFormat="1" applyFont="1" applyFill="1"/>
    <xf numFmtId="3" fontId="7" fillId="3" borderId="0" xfId="0" applyNumberFormat="1" applyFont="1" applyFill="1" applyAlignment="1">
      <alignment horizontal="right"/>
    </xf>
    <xf numFmtId="166" fontId="7" fillId="3" borderId="1" xfId="1" applyNumberFormat="1" applyFont="1" applyFill="1" applyBorder="1"/>
    <xf numFmtId="10" fontId="7" fillId="2" borderId="0" xfId="1" applyNumberFormat="1" applyFont="1" applyFill="1" applyBorder="1"/>
    <xf numFmtId="10" fontId="7" fillId="3" borderId="0" xfId="1" applyNumberFormat="1" applyFont="1" applyFill="1" applyBorder="1"/>
    <xf numFmtId="0" fontId="7" fillId="2" borderId="0" xfId="0" applyFont="1" applyFill="1" applyAlignment="1">
      <alignment horizontal="right"/>
    </xf>
    <xf numFmtId="166" fontId="8" fillId="2" borderId="0" xfId="0" applyNumberFormat="1" applyFont="1" applyFill="1" applyAlignment="1">
      <alignment horizontal="right"/>
    </xf>
    <xf numFmtId="166" fontId="8" fillId="2" borderId="1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right"/>
    </xf>
    <xf numFmtId="166" fontId="8" fillId="2" borderId="2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0" fontId="7" fillId="2" borderId="0" xfId="1" applyNumberFormat="1" applyFont="1" applyFill="1" applyBorder="1" applyAlignment="1">
      <alignment horizontal="right"/>
    </xf>
    <xf numFmtId="10" fontId="7" fillId="2" borderId="0" xfId="1" applyNumberFormat="1" applyFont="1" applyFill="1" applyAlignment="1">
      <alignment horizontal="right"/>
    </xf>
    <xf numFmtId="10" fontId="7" fillId="2" borderId="0" xfId="0" applyNumberFormat="1" applyFont="1" applyFill="1" applyAlignment="1">
      <alignment horizontal="right"/>
    </xf>
    <xf numFmtId="2" fontId="7" fillId="6" borderId="0" xfId="0" applyNumberFormat="1" applyFont="1" applyFill="1" applyAlignment="1">
      <alignment horizontal="right"/>
    </xf>
    <xf numFmtId="2" fontId="8" fillId="6" borderId="0" xfId="0" applyNumberFormat="1" applyFont="1" applyFill="1" applyAlignment="1">
      <alignment horizontal="right"/>
    </xf>
    <xf numFmtId="10" fontId="8" fillId="6" borderId="0" xfId="0" applyNumberFormat="1" applyFont="1" applyFill="1" applyAlignment="1">
      <alignment horizontal="right"/>
    </xf>
    <xf numFmtId="10" fontId="8" fillId="6" borderId="1" xfId="0" applyNumberFormat="1" applyFont="1" applyFill="1" applyBorder="1" applyAlignment="1">
      <alignment horizontal="right"/>
    </xf>
    <xf numFmtId="10" fontId="7" fillId="6" borderId="0" xfId="0" applyNumberFormat="1" applyFont="1" applyFill="1" applyAlignment="1">
      <alignment horizontal="right"/>
    </xf>
    <xf numFmtId="10" fontId="8" fillId="6" borderId="2" xfId="0" applyNumberFormat="1" applyFont="1" applyFill="1" applyBorder="1" applyAlignment="1">
      <alignment horizontal="right"/>
    </xf>
    <xf numFmtId="10" fontId="7" fillId="6" borderId="1" xfId="0" applyNumberFormat="1" applyFont="1" applyFill="1" applyBorder="1" applyAlignment="1">
      <alignment horizontal="right"/>
    </xf>
    <xf numFmtId="2" fontId="7" fillId="2" borderId="0" xfId="0" applyNumberFormat="1" applyFont="1" applyFill="1" applyAlignment="1">
      <alignment horizontal="right"/>
    </xf>
    <xf numFmtId="2" fontId="8" fillId="6" borderId="1" xfId="0" applyNumberFormat="1" applyFont="1" applyFill="1" applyBorder="1" applyAlignment="1">
      <alignment horizontal="right"/>
    </xf>
    <xf numFmtId="2" fontId="8" fillId="6" borderId="2" xfId="0" applyNumberFormat="1" applyFont="1" applyFill="1" applyBorder="1" applyAlignment="1">
      <alignment horizontal="right"/>
    </xf>
    <xf numFmtId="2" fontId="8" fillId="6" borderId="0" xfId="1" applyNumberFormat="1" applyFont="1" applyFill="1" applyBorder="1" applyAlignment="1">
      <alignment horizontal="right"/>
    </xf>
    <xf numFmtId="2" fontId="8" fillId="6" borderId="1" xfId="1" applyNumberFormat="1" applyFont="1" applyFill="1" applyBorder="1" applyAlignment="1">
      <alignment horizontal="right"/>
    </xf>
    <xf numFmtId="2" fontId="7" fillId="6" borderId="0" xfId="1" applyNumberFormat="1" applyFont="1" applyFill="1" applyAlignment="1">
      <alignment horizontal="right"/>
    </xf>
    <xf numFmtId="2" fontId="7" fillId="6" borderId="0" xfId="1" applyNumberFormat="1" applyFont="1" applyFill="1" applyBorder="1" applyAlignment="1">
      <alignment horizontal="right"/>
    </xf>
    <xf numFmtId="2" fontId="7" fillId="6" borderId="1" xfId="1" applyNumberFormat="1" applyFont="1" applyFill="1" applyBorder="1" applyAlignment="1">
      <alignment horizontal="right"/>
    </xf>
    <xf numFmtId="2" fontId="8" fillId="6" borderId="0" xfId="1" applyNumberFormat="1" applyFont="1" applyFill="1" applyAlignment="1">
      <alignment horizontal="right"/>
    </xf>
    <xf numFmtId="2" fontId="8" fillId="6" borderId="2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7" fillId="2" borderId="0" xfId="0" applyFont="1" applyFill="1" applyBorder="1"/>
  </cellXfs>
  <cellStyles count="3">
    <cellStyle name="Normal" xfId="0" builtinId="0"/>
    <cellStyle name="Normal 2" xfId="2" xr:uid="{9892B979-B395-47E6-B73B-A36CEBA72415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Rammekreditt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'Nøkkeltall ink medlåntaker'!$C$7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medlåntaker'!$D$7:$AI$7</c:f>
              <c:numCache>
                <c:formatCode>0.0</c:formatCode>
                <c:ptCount val="13"/>
                <c:pt idx="0">
                  <c:v>49.354999999999997</c:v>
                </c:pt>
                <c:pt idx="1">
                  <c:v>48.607999999999997</c:v>
                </c:pt>
                <c:pt idx="2">
                  <c:v>47.935000000000002</c:v>
                </c:pt>
                <c:pt idx="3">
                  <c:v>48.286000000000001</c:v>
                </c:pt>
                <c:pt idx="4">
                  <c:v>48.45</c:v>
                </c:pt>
                <c:pt idx="5">
                  <c:v>46.143000000000001</c:v>
                </c:pt>
                <c:pt idx="6">
                  <c:v>46.26</c:v>
                </c:pt>
                <c:pt idx="7">
                  <c:v>46.915999999999997</c:v>
                </c:pt>
                <c:pt idx="8">
                  <c:v>47.262999999999998</c:v>
                </c:pt>
                <c:pt idx="9">
                  <c:v>47.094000000000001</c:v>
                </c:pt>
                <c:pt idx="10">
                  <c:v>46.709000000000003</c:v>
                </c:pt>
                <c:pt idx="11">
                  <c:v>46.814</c:v>
                </c:pt>
                <c:pt idx="12">
                  <c:v>47.094999999999999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F-48D6-AC7C-4F7B8E335CA7}"/>
            </c:ext>
          </c:extLst>
        </c:ser>
        <c:ser>
          <c:idx val="1"/>
          <c:order val="1"/>
          <c:tx>
            <c:strRef>
              <c:f>'Nøkkeltall ink medlåntaker'!$C$8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medlåntaker'!$D$8:$AI$8</c:f>
              <c:numCache>
                <c:formatCode>0.0</c:formatCode>
                <c:ptCount val="13"/>
                <c:pt idx="0">
                  <c:v>19.225000000000001</c:v>
                </c:pt>
                <c:pt idx="1">
                  <c:v>19.792000000000002</c:v>
                </c:pt>
                <c:pt idx="2">
                  <c:v>21.681999999999999</c:v>
                </c:pt>
                <c:pt idx="3">
                  <c:v>22.161000000000001</c:v>
                </c:pt>
                <c:pt idx="4">
                  <c:v>23.957000000000001</c:v>
                </c:pt>
                <c:pt idx="5">
                  <c:v>24.367999999999999</c:v>
                </c:pt>
                <c:pt idx="6">
                  <c:v>24.998999999999999</c:v>
                </c:pt>
                <c:pt idx="7">
                  <c:v>24.248999999999999</c:v>
                </c:pt>
                <c:pt idx="8">
                  <c:v>23.957999999999998</c:v>
                </c:pt>
                <c:pt idx="9">
                  <c:v>23.968</c:v>
                </c:pt>
                <c:pt idx="10">
                  <c:v>24.757000000000001</c:v>
                </c:pt>
                <c:pt idx="11">
                  <c:v>23.494</c:v>
                </c:pt>
                <c:pt idx="12">
                  <c:v>23.161000000000001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F-48D6-AC7C-4F7B8E335C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915695760"/>
        <c:axId val="915691168"/>
        <c:axId val="0"/>
      </c:bar3DChart>
      <c:catAx>
        <c:axId val="9156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5691168"/>
        <c:crosses val="autoZero"/>
        <c:auto val="1"/>
        <c:lblAlgn val="ctr"/>
        <c:lblOffset val="100"/>
        <c:noMultiLvlLbl val="0"/>
      </c:catAx>
      <c:valAx>
        <c:axId val="915691168"/>
        <c:scaling>
          <c:orientation val="minMax"/>
        </c:scaling>
        <c:delete val="1"/>
        <c:axPos val="l"/>
        <c:numFmt formatCode="0.0" sourceLinked="0"/>
        <c:majorTickMark val="none"/>
        <c:minorTickMark val="none"/>
        <c:tickLblPos val="nextTo"/>
        <c:crossAx val="91569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Faktureringskort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medlåntaker'!$C$11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medlåntaker'!$D$11:$AI$11</c:f>
              <c:numCache>
                <c:formatCode>0.0</c:formatCode>
                <c:ptCount val="13"/>
                <c:pt idx="0">
                  <c:v>6.0999999999999999E-2</c:v>
                </c:pt>
                <c:pt idx="1">
                  <c:v>6.3E-2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6.3E-2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6.7000000000000004E-2</c:v>
                </c:pt>
                <c:pt idx="8">
                  <c:v>3.9E-2</c:v>
                </c:pt>
                <c:pt idx="9">
                  <c:v>0.05</c:v>
                </c:pt>
                <c:pt idx="10">
                  <c:v>3.6999999999999998E-2</c:v>
                </c:pt>
                <c:pt idx="11">
                  <c:v>3.7999999999999999E-2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7-456D-AC1D-A5D609A1D9B7}"/>
            </c:ext>
          </c:extLst>
        </c:ser>
        <c:ser>
          <c:idx val="1"/>
          <c:order val="1"/>
          <c:tx>
            <c:strRef>
              <c:f>'Nøkkeltall ink medlåntaker'!$C$12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medlåntaker'!$D$12:$AI$12</c:f>
              <c:numCache>
                <c:formatCode>0.0</c:formatCode>
                <c:ptCount val="13"/>
                <c:pt idx="0">
                  <c:v>1.107</c:v>
                </c:pt>
                <c:pt idx="1">
                  <c:v>1.2470000000000001</c:v>
                </c:pt>
                <c:pt idx="2">
                  <c:v>1.4039999999999999</c:v>
                </c:pt>
                <c:pt idx="3">
                  <c:v>1.5649999999999999</c:v>
                </c:pt>
                <c:pt idx="4">
                  <c:v>1.5720000000000001</c:v>
                </c:pt>
                <c:pt idx="5">
                  <c:v>1.024</c:v>
                </c:pt>
                <c:pt idx="6">
                  <c:v>0.97</c:v>
                </c:pt>
                <c:pt idx="7">
                  <c:v>0.94899999999999995</c:v>
                </c:pt>
                <c:pt idx="8">
                  <c:v>1.046</c:v>
                </c:pt>
                <c:pt idx="9">
                  <c:v>1.056</c:v>
                </c:pt>
                <c:pt idx="10">
                  <c:v>1.0660000000000001</c:v>
                </c:pt>
                <c:pt idx="11">
                  <c:v>0.96699999999999997</c:v>
                </c:pt>
                <c:pt idx="12">
                  <c:v>0.94699999999999995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7-456D-AC1D-A5D609A1D9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medlåntaker'!$C$15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medlåntaker'!$D$15:$AI$15</c:f>
              <c:numCache>
                <c:formatCode>0.0</c:formatCode>
                <c:ptCount val="13"/>
                <c:pt idx="0">
                  <c:v>75.227999999999994</c:v>
                </c:pt>
                <c:pt idx="1">
                  <c:v>75.643000000000001</c:v>
                </c:pt>
                <c:pt idx="2">
                  <c:v>75.683000000000007</c:v>
                </c:pt>
                <c:pt idx="3">
                  <c:v>75.632000000000005</c:v>
                </c:pt>
                <c:pt idx="4">
                  <c:v>74.197000000000003</c:v>
                </c:pt>
                <c:pt idx="5">
                  <c:v>74.320999999999998</c:v>
                </c:pt>
                <c:pt idx="6">
                  <c:v>74.887</c:v>
                </c:pt>
                <c:pt idx="7">
                  <c:v>75.734999999999999</c:v>
                </c:pt>
                <c:pt idx="8">
                  <c:v>76.075999999999993</c:v>
                </c:pt>
                <c:pt idx="9">
                  <c:v>76.263000000000005</c:v>
                </c:pt>
                <c:pt idx="10">
                  <c:v>77.463999999999999</c:v>
                </c:pt>
                <c:pt idx="11">
                  <c:v>78.028000000000006</c:v>
                </c:pt>
                <c:pt idx="12">
                  <c:v>78.358999999999995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E-4B00-8EEF-07BEE6077BF0}"/>
            </c:ext>
          </c:extLst>
        </c:ser>
        <c:ser>
          <c:idx val="1"/>
          <c:order val="1"/>
          <c:tx>
            <c:strRef>
              <c:f>'Nøkkeltall ink medlåntaker'!$C$16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medlåntaker'!$D$16:$AI$16</c:f>
              <c:numCache>
                <c:formatCode>0.0</c:formatCode>
                <c:ptCount val="13"/>
                <c:pt idx="0">
                  <c:v>16.411999999999999</c:v>
                </c:pt>
                <c:pt idx="1">
                  <c:v>16.245000000000001</c:v>
                </c:pt>
                <c:pt idx="2">
                  <c:v>16.321999999999999</c:v>
                </c:pt>
                <c:pt idx="3">
                  <c:v>15.813000000000001</c:v>
                </c:pt>
                <c:pt idx="4">
                  <c:v>15.754</c:v>
                </c:pt>
                <c:pt idx="5">
                  <c:v>15.592000000000001</c:v>
                </c:pt>
                <c:pt idx="6">
                  <c:v>15.201000000000001</c:v>
                </c:pt>
                <c:pt idx="7">
                  <c:v>14.635</c:v>
                </c:pt>
                <c:pt idx="8">
                  <c:v>14.561</c:v>
                </c:pt>
                <c:pt idx="9">
                  <c:v>13.384</c:v>
                </c:pt>
                <c:pt idx="10">
                  <c:v>13.432</c:v>
                </c:pt>
                <c:pt idx="11">
                  <c:v>12.874000000000001</c:v>
                </c:pt>
                <c:pt idx="12">
                  <c:v>12.994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E-4B00-8EEF-07BEE6077B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usikret</a:t>
            </a:r>
            <a:r>
              <a:rPr lang="en-US" baseline="0"/>
              <a:t> </a:t>
            </a:r>
            <a:r>
              <a:rPr lang="en-US"/>
              <a:t>Gjeld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2-40C5-9F79-187804DEB0E5}"/>
            </c:ext>
          </c:extLst>
        </c:ser>
        <c:ser>
          <c:idx val="1"/>
          <c:order val="1"/>
          <c:tx>
            <c:strRef>
              <c:f>'Nøkkeltall ink medlåntaker'!$C$20</c:f>
              <c:strCache>
                <c:ptCount val="1"/>
                <c:pt idx="0">
                  <c:v>Samlet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medlåntaker'!$D$20:$AI$20</c:f>
              <c:numCache>
                <c:formatCode>0.0</c:formatCode>
                <c:ptCount val="13"/>
                <c:pt idx="0">
                  <c:v>161.38799999999998</c:v>
                </c:pt>
                <c:pt idx="1">
                  <c:v>161.59800000000001</c:v>
                </c:pt>
                <c:pt idx="2">
                  <c:v>163.08000000000001</c:v>
                </c:pt>
                <c:pt idx="3">
                  <c:v>163.51500000000001</c:v>
                </c:pt>
                <c:pt idx="4">
                  <c:v>163.99300000000002</c:v>
                </c:pt>
                <c:pt idx="5">
                  <c:v>161.517</c:v>
                </c:pt>
                <c:pt idx="6">
                  <c:v>162.387</c:v>
                </c:pt>
                <c:pt idx="7">
                  <c:v>162.55099999999999</c:v>
                </c:pt>
                <c:pt idx="8">
                  <c:v>162.94299999999998</c:v>
                </c:pt>
                <c:pt idx="9">
                  <c:v>161.815</c:v>
                </c:pt>
                <c:pt idx="10">
                  <c:v>163.465</c:v>
                </c:pt>
                <c:pt idx="11">
                  <c:v>162.21499999999997</c:v>
                </c:pt>
                <c:pt idx="12">
                  <c:v>162.58600000000001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2-40C5-9F79-187804DEB0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gjeld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medlåntaker'!$C$18</c:f>
              <c:strCache>
                <c:ptCount val="1"/>
                <c:pt idx="0">
                  <c:v>Samlet ikke-rentebærende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medlåntaker'!$D$18:$AI$18</c:f>
              <c:numCache>
                <c:formatCode>0.0</c:formatCode>
                <c:ptCount val="13"/>
                <c:pt idx="0">
                  <c:v>20.332000000000001</c:v>
                </c:pt>
                <c:pt idx="1">
                  <c:v>21.039000000000001</c:v>
                </c:pt>
                <c:pt idx="2">
                  <c:v>23.085999999999999</c:v>
                </c:pt>
                <c:pt idx="3">
                  <c:v>23.726000000000003</c:v>
                </c:pt>
                <c:pt idx="4">
                  <c:v>25.529</c:v>
                </c:pt>
                <c:pt idx="5">
                  <c:v>25.391999999999999</c:v>
                </c:pt>
                <c:pt idx="6">
                  <c:v>25.968999999999998</c:v>
                </c:pt>
                <c:pt idx="7">
                  <c:v>25.198</c:v>
                </c:pt>
                <c:pt idx="8">
                  <c:v>25.003999999999998</c:v>
                </c:pt>
                <c:pt idx="9">
                  <c:v>25.024000000000001</c:v>
                </c:pt>
                <c:pt idx="10">
                  <c:v>25.823</c:v>
                </c:pt>
                <c:pt idx="11">
                  <c:v>24.460999999999999</c:v>
                </c:pt>
                <c:pt idx="12">
                  <c:v>24.108000000000001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E-4EE4-BAF3-96588C85552D}"/>
            </c:ext>
          </c:extLst>
        </c:ser>
        <c:ser>
          <c:idx val="1"/>
          <c:order val="1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E-4EE4-BAF3-96588C855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270453</xdr:colOff>
      <xdr:row>1</xdr:row>
      <xdr:rowOff>2857</xdr:rowOff>
    </xdr:from>
    <xdr:to>
      <xdr:col>51</xdr:col>
      <xdr:colOff>193301</xdr:colOff>
      <xdr:row>14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67D107-B4DE-41A6-B965-DC55A0D5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235267</xdr:colOff>
      <xdr:row>15</xdr:row>
      <xdr:rowOff>58102</xdr:rowOff>
    </xdr:from>
    <xdr:to>
      <xdr:col>51</xdr:col>
      <xdr:colOff>201705</xdr:colOff>
      <xdr:row>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24FD09-B54A-4A9D-A11F-49F2CBF0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407670</xdr:colOff>
      <xdr:row>0</xdr:row>
      <xdr:rowOff>167640</xdr:rowOff>
    </xdr:from>
    <xdr:to>
      <xdr:col>62</xdr:col>
      <xdr:colOff>353378</xdr:colOff>
      <xdr:row>14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9A48E3-6FA1-49CC-9BC7-1ED22E28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437029</xdr:colOff>
      <xdr:row>15</xdr:row>
      <xdr:rowOff>53340</xdr:rowOff>
    </xdr:from>
    <xdr:to>
      <xdr:col>62</xdr:col>
      <xdr:colOff>408623</xdr:colOff>
      <xdr:row>29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533FF1-6472-4151-9DEA-2A6F6BBAF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682005</xdr:colOff>
      <xdr:row>14</xdr:row>
      <xdr:rowOff>60574</xdr:rowOff>
    </xdr:from>
    <xdr:to>
      <xdr:col>4</xdr:col>
      <xdr:colOff>767730</xdr:colOff>
      <xdr:row>14</xdr:row>
      <xdr:rowOff>146299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B0366DC8-1ED8-4310-9B64-421FA7C63B92}"/>
            </a:ext>
          </a:extLst>
        </xdr:cNvPr>
        <xdr:cNvSpPr/>
      </xdr:nvSpPr>
      <xdr:spPr>
        <a:xfrm>
          <a:off x="11058652" y="306375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257735</xdr:colOff>
      <xdr:row>30</xdr:row>
      <xdr:rowOff>145677</xdr:rowOff>
    </xdr:from>
    <xdr:to>
      <xdr:col>62</xdr:col>
      <xdr:colOff>392206</xdr:colOff>
      <xdr:row>66</xdr:row>
      <xdr:rowOff>156883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38A537E-AF09-4830-B240-72A62887E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680757</xdr:colOff>
      <xdr:row>6</xdr:row>
      <xdr:rowOff>49493</xdr:rowOff>
    </xdr:from>
    <xdr:to>
      <xdr:col>7</xdr:col>
      <xdr:colOff>766482</xdr:colOff>
      <xdr:row>6</xdr:row>
      <xdr:rowOff>135218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7984AB39-9D96-4609-898C-28EBF6A54DE3}"/>
            </a:ext>
          </a:extLst>
        </xdr:cNvPr>
        <xdr:cNvSpPr/>
      </xdr:nvSpPr>
      <xdr:spPr>
        <a:xfrm>
          <a:off x="14486404" y="150625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681406</xdr:colOff>
      <xdr:row>14</xdr:row>
      <xdr:rowOff>51122</xdr:rowOff>
    </xdr:from>
    <xdr:to>
      <xdr:col>7</xdr:col>
      <xdr:colOff>767131</xdr:colOff>
      <xdr:row>14</xdr:row>
      <xdr:rowOff>136847</xdr:rowOff>
    </xdr:to>
    <xdr:sp macro="" textlink="">
      <xdr:nvSpPr>
        <xdr:cNvPr id="13" name="Star: 5 Points 11">
          <a:extLst>
            <a:ext uri="{FF2B5EF4-FFF2-40B4-BE49-F238E27FC236}">
              <a16:creationId xmlns:a16="http://schemas.microsoft.com/office/drawing/2014/main" id="{2EFFAE75-8511-4DA0-A2A2-5DA014FE02F2}"/>
            </a:ext>
          </a:extLst>
        </xdr:cNvPr>
        <xdr:cNvSpPr/>
      </xdr:nvSpPr>
      <xdr:spPr>
        <a:xfrm>
          <a:off x="14487053" y="305429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751172</xdr:colOff>
      <xdr:row>14</xdr:row>
      <xdr:rowOff>59640</xdr:rowOff>
    </xdr:from>
    <xdr:to>
      <xdr:col>8</xdr:col>
      <xdr:colOff>836897</xdr:colOff>
      <xdr:row>14</xdr:row>
      <xdr:rowOff>145365</xdr:rowOff>
    </xdr:to>
    <xdr:sp macro="" textlink="">
      <xdr:nvSpPr>
        <xdr:cNvPr id="14" name="Star: 5 Points 13">
          <a:extLst>
            <a:ext uri="{FF2B5EF4-FFF2-40B4-BE49-F238E27FC236}">
              <a16:creationId xmlns:a16="http://schemas.microsoft.com/office/drawing/2014/main" id="{DD6CB70F-4766-47BD-A290-7EB4D3A3D913}"/>
            </a:ext>
          </a:extLst>
        </xdr:cNvPr>
        <xdr:cNvSpPr/>
      </xdr:nvSpPr>
      <xdr:spPr>
        <a:xfrm>
          <a:off x="15666201" y="306281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713072</xdr:colOff>
      <xdr:row>14</xdr:row>
      <xdr:rowOff>55158</xdr:rowOff>
    </xdr:from>
    <xdr:to>
      <xdr:col>10</xdr:col>
      <xdr:colOff>798797</xdr:colOff>
      <xdr:row>14</xdr:row>
      <xdr:rowOff>140883</xdr:rowOff>
    </xdr:to>
    <xdr:sp macro="" textlink="">
      <xdr:nvSpPr>
        <xdr:cNvPr id="16" name="Star: 5 Points 15">
          <a:extLst>
            <a:ext uri="{FF2B5EF4-FFF2-40B4-BE49-F238E27FC236}">
              <a16:creationId xmlns:a16="http://schemas.microsoft.com/office/drawing/2014/main" id="{DA4DD546-A9E2-467F-AB91-E7582EF7C9C5}"/>
            </a:ext>
          </a:extLst>
        </xdr:cNvPr>
        <xdr:cNvSpPr/>
      </xdr:nvSpPr>
      <xdr:spPr>
        <a:xfrm>
          <a:off x="19023484" y="305833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578224</xdr:colOff>
      <xdr:row>26</xdr:row>
      <xdr:rowOff>62753</xdr:rowOff>
    </xdr:from>
    <xdr:to>
      <xdr:col>10</xdr:col>
      <xdr:colOff>663949</xdr:colOff>
      <xdr:row>26</xdr:row>
      <xdr:rowOff>148478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DF379C70-470B-412E-9007-48A9A007CC2A}"/>
            </a:ext>
          </a:extLst>
        </xdr:cNvPr>
        <xdr:cNvSpPr/>
      </xdr:nvSpPr>
      <xdr:spPr>
        <a:xfrm>
          <a:off x="7727577" y="547519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683560</xdr:colOff>
      <xdr:row>14</xdr:row>
      <xdr:rowOff>56030</xdr:rowOff>
    </xdr:from>
    <xdr:to>
      <xdr:col>15</xdr:col>
      <xdr:colOff>769285</xdr:colOff>
      <xdr:row>14</xdr:row>
      <xdr:rowOff>141755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202A2DAA-C855-445E-A7B7-E78187C72F2D}"/>
            </a:ext>
          </a:extLst>
        </xdr:cNvPr>
        <xdr:cNvSpPr/>
      </xdr:nvSpPr>
      <xdr:spPr>
        <a:xfrm>
          <a:off x="17884589" y="305920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712696</xdr:colOff>
      <xdr:row>10</xdr:row>
      <xdr:rowOff>51546</xdr:rowOff>
    </xdr:from>
    <xdr:to>
      <xdr:col>15</xdr:col>
      <xdr:colOff>798421</xdr:colOff>
      <xdr:row>10</xdr:row>
      <xdr:rowOff>137271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4FA9F850-A995-422F-9897-FB5D2ADEA625}"/>
            </a:ext>
          </a:extLst>
        </xdr:cNvPr>
        <xdr:cNvSpPr/>
      </xdr:nvSpPr>
      <xdr:spPr>
        <a:xfrm>
          <a:off x="17913725" y="2281517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698500</xdr:colOff>
      <xdr:row>14</xdr:row>
      <xdr:rowOff>63500</xdr:rowOff>
    </xdr:from>
    <xdr:to>
      <xdr:col>16</xdr:col>
      <xdr:colOff>781685</xdr:colOff>
      <xdr:row>14</xdr:row>
      <xdr:rowOff>156845</xdr:rowOff>
    </xdr:to>
    <xdr:sp macro="" textlink="">
      <xdr:nvSpPr>
        <xdr:cNvPr id="20" name="Star: 5 Points 14">
          <a:extLst>
            <a:ext uri="{FF2B5EF4-FFF2-40B4-BE49-F238E27FC236}">
              <a16:creationId xmlns:a16="http://schemas.microsoft.com/office/drawing/2014/main" id="{7CFFEEDF-5295-4CB5-8987-C2536FF3D8C5}"/>
            </a:ext>
          </a:extLst>
        </xdr:cNvPr>
        <xdr:cNvSpPr/>
      </xdr:nvSpPr>
      <xdr:spPr>
        <a:xfrm>
          <a:off x="17818652" y="3061804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672353</xdr:colOff>
      <xdr:row>27</xdr:row>
      <xdr:rowOff>56029</xdr:rowOff>
    </xdr:from>
    <xdr:to>
      <xdr:col>19</xdr:col>
      <xdr:colOff>758078</xdr:colOff>
      <xdr:row>27</xdr:row>
      <xdr:rowOff>141754</xdr:rowOff>
    </xdr:to>
    <xdr:sp macro="" textlink="">
      <xdr:nvSpPr>
        <xdr:cNvPr id="19" name="Star: 5 Points 17">
          <a:extLst>
            <a:ext uri="{FF2B5EF4-FFF2-40B4-BE49-F238E27FC236}">
              <a16:creationId xmlns:a16="http://schemas.microsoft.com/office/drawing/2014/main" id="{EE928B83-BFC2-4B06-BE30-085DCD12F848}"/>
            </a:ext>
          </a:extLst>
        </xdr:cNvPr>
        <xdr:cNvSpPr/>
      </xdr:nvSpPr>
      <xdr:spPr>
        <a:xfrm>
          <a:off x="16853647" y="565897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661147</xdr:colOff>
      <xdr:row>27</xdr:row>
      <xdr:rowOff>44823</xdr:rowOff>
    </xdr:from>
    <xdr:to>
      <xdr:col>23</xdr:col>
      <xdr:colOff>746872</xdr:colOff>
      <xdr:row>27</xdr:row>
      <xdr:rowOff>130548</xdr:rowOff>
    </xdr:to>
    <xdr:sp macro="" textlink="">
      <xdr:nvSpPr>
        <xdr:cNvPr id="21" name="Star: 5 Points 17">
          <a:extLst>
            <a:ext uri="{FF2B5EF4-FFF2-40B4-BE49-F238E27FC236}">
              <a16:creationId xmlns:a16="http://schemas.microsoft.com/office/drawing/2014/main" id="{E26B5620-B35E-4F40-90A3-30C46A5FABD3}"/>
            </a:ext>
          </a:extLst>
        </xdr:cNvPr>
        <xdr:cNvSpPr/>
      </xdr:nvSpPr>
      <xdr:spPr>
        <a:xfrm>
          <a:off x="17032941" y="564776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806823</xdr:colOff>
      <xdr:row>14</xdr:row>
      <xdr:rowOff>56030</xdr:rowOff>
    </xdr:from>
    <xdr:to>
      <xdr:col>26</xdr:col>
      <xdr:colOff>890008</xdr:colOff>
      <xdr:row>14</xdr:row>
      <xdr:rowOff>149375</xdr:rowOff>
    </xdr:to>
    <xdr:sp macro="" textlink="">
      <xdr:nvSpPr>
        <xdr:cNvPr id="23" name="Star: 5 Points 14">
          <a:extLst>
            <a:ext uri="{FF2B5EF4-FFF2-40B4-BE49-F238E27FC236}">
              <a16:creationId xmlns:a16="http://schemas.microsoft.com/office/drawing/2014/main" id="{56EFA660-F1AF-42B3-82CA-4DFBF510802B}"/>
            </a:ext>
          </a:extLst>
        </xdr:cNvPr>
        <xdr:cNvSpPr/>
      </xdr:nvSpPr>
      <xdr:spPr>
        <a:xfrm>
          <a:off x="19890441" y="3059206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851646</xdr:colOff>
      <xdr:row>9</xdr:row>
      <xdr:rowOff>56028</xdr:rowOff>
    </xdr:from>
    <xdr:to>
      <xdr:col>27</xdr:col>
      <xdr:colOff>934831</xdr:colOff>
      <xdr:row>9</xdr:row>
      <xdr:rowOff>149373</xdr:rowOff>
    </xdr:to>
    <xdr:sp macro="" textlink="">
      <xdr:nvSpPr>
        <xdr:cNvPr id="25" name="Star: 5 Points 14">
          <a:extLst>
            <a:ext uri="{FF2B5EF4-FFF2-40B4-BE49-F238E27FC236}">
              <a16:creationId xmlns:a16="http://schemas.microsoft.com/office/drawing/2014/main" id="{0265AB1F-56BB-430F-9B0E-3F9BBB0A78F7}"/>
            </a:ext>
          </a:extLst>
        </xdr:cNvPr>
        <xdr:cNvSpPr/>
      </xdr:nvSpPr>
      <xdr:spPr>
        <a:xfrm>
          <a:off x="19980087" y="2084293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611841</xdr:colOff>
      <xdr:row>25</xdr:row>
      <xdr:rowOff>51546</xdr:rowOff>
    </xdr:from>
    <xdr:to>
      <xdr:col>27</xdr:col>
      <xdr:colOff>695026</xdr:colOff>
      <xdr:row>25</xdr:row>
      <xdr:rowOff>144891</xdr:rowOff>
    </xdr:to>
    <xdr:sp macro="" textlink="">
      <xdr:nvSpPr>
        <xdr:cNvPr id="26" name="Star: 5 Points 14">
          <a:extLst>
            <a:ext uri="{FF2B5EF4-FFF2-40B4-BE49-F238E27FC236}">
              <a16:creationId xmlns:a16="http://schemas.microsoft.com/office/drawing/2014/main" id="{AB133C1B-6759-4227-AF6F-D3539DB26E0D}"/>
            </a:ext>
          </a:extLst>
        </xdr:cNvPr>
        <xdr:cNvSpPr/>
      </xdr:nvSpPr>
      <xdr:spPr>
        <a:xfrm>
          <a:off x="19740282" y="5273487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682986</xdr:colOff>
      <xdr:row>24</xdr:row>
      <xdr:rowOff>49022</xdr:rowOff>
    </xdr:from>
    <xdr:to>
      <xdr:col>3</xdr:col>
      <xdr:colOff>766171</xdr:colOff>
      <xdr:row>24</xdr:row>
      <xdr:rowOff>142367</xdr:rowOff>
    </xdr:to>
    <xdr:sp macro="" textlink="">
      <xdr:nvSpPr>
        <xdr:cNvPr id="6" name="Star: 5 Points 14">
          <a:extLst>
            <a:ext uri="{FF2B5EF4-FFF2-40B4-BE49-F238E27FC236}">
              <a16:creationId xmlns:a16="http://schemas.microsoft.com/office/drawing/2014/main" id="{11A57EA4-F61C-4715-B190-06BE11279086}"/>
            </a:ext>
          </a:extLst>
        </xdr:cNvPr>
        <xdr:cNvSpPr/>
      </xdr:nvSpPr>
      <xdr:spPr>
        <a:xfrm>
          <a:off x="4673961" y="4446397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718778</xdr:colOff>
      <xdr:row>12</xdr:row>
      <xdr:rowOff>28815</xdr:rowOff>
    </xdr:from>
    <xdr:to>
      <xdr:col>6</xdr:col>
      <xdr:colOff>801963</xdr:colOff>
      <xdr:row>12</xdr:row>
      <xdr:rowOff>122160</xdr:rowOff>
    </xdr:to>
    <xdr:sp macro="" textlink="">
      <xdr:nvSpPr>
        <xdr:cNvPr id="9" name="Star: 5 Points 14">
          <a:extLst>
            <a:ext uri="{FF2B5EF4-FFF2-40B4-BE49-F238E27FC236}">
              <a16:creationId xmlns:a16="http://schemas.microsoft.com/office/drawing/2014/main" id="{22879DC8-C915-4C20-868A-1E35CACBCFA1}"/>
            </a:ext>
          </a:extLst>
        </xdr:cNvPr>
        <xdr:cNvSpPr/>
      </xdr:nvSpPr>
      <xdr:spPr>
        <a:xfrm>
          <a:off x="6392503" y="2264015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806824</xdr:colOff>
      <xdr:row>7</xdr:row>
      <xdr:rowOff>56028</xdr:rowOff>
    </xdr:from>
    <xdr:to>
      <xdr:col>7</xdr:col>
      <xdr:colOff>890009</xdr:colOff>
      <xdr:row>7</xdr:row>
      <xdr:rowOff>149373</xdr:rowOff>
    </xdr:to>
    <xdr:sp macro="" textlink="">
      <xdr:nvSpPr>
        <xdr:cNvPr id="11" name="Star: 5 Points 14">
          <a:extLst>
            <a:ext uri="{FF2B5EF4-FFF2-40B4-BE49-F238E27FC236}">
              <a16:creationId xmlns:a16="http://schemas.microsoft.com/office/drawing/2014/main" id="{C501C5A0-DA3E-4DC2-B13F-270EE188B2E0}"/>
            </a:ext>
          </a:extLst>
        </xdr:cNvPr>
        <xdr:cNvSpPr/>
      </xdr:nvSpPr>
      <xdr:spPr>
        <a:xfrm>
          <a:off x="6963149" y="1484778"/>
          <a:ext cx="6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32430</xdr:colOff>
      <xdr:row>22</xdr:row>
      <xdr:rowOff>43490</xdr:rowOff>
    </xdr:from>
    <xdr:to>
      <xdr:col>7</xdr:col>
      <xdr:colOff>115615</xdr:colOff>
      <xdr:row>22</xdr:row>
      <xdr:rowOff>136835</xdr:rowOff>
    </xdr:to>
    <xdr:sp macro="" textlink="">
      <xdr:nvSpPr>
        <xdr:cNvPr id="12" name="Star: 5 Points 14">
          <a:extLst>
            <a:ext uri="{FF2B5EF4-FFF2-40B4-BE49-F238E27FC236}">
              <a16:creationId xmlns:a16="http://schemas.microsoft.com/office/drawing/2014/main" id="{1CDC4809-E7FB-40AE-89EC-7E6A58F0ADC4}"/>
            </a:ext>
          </a:extLst>
        </xdr:cNvPr>
        <xdr:cNvSpPr/>
      </xdr:nvSpPr>
      <xdr:spPr>
        <a:xfrm>
          <a:off x="6420530" y="412336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40947</xdr:colOff>
      <xdr:row>21</xdr:row>
      <xdr:rowOff>35450</xdr:rowOff>
    </xdr:from>
    <xdr:to>
      <xdr:col>12</xdr:col>
      <xdr:colOff>124132</xdr:colOff>
      <xdr:row>21</xdr:row>
      <xdr:rowOff>128795</xdr:rowOff>
    </xdr:to>
    <xdr:sp macro="" textlink="">
      <xdr:nvSpPr>
        <xdr:cNvPr id="13" name="Star: 5 Points 14">
          <a:extLst>
            <a:ext uri="{FF2B5EF4-FFF2-40B4-BE49-F238E27FC236}">
              <a16:creationId xmlns:a16="http://schemas.microsoft.com/office/drawing/2014/main" id="{390A5D29-E0B6-4937-8511-6956749FEF57}"/>
            </a:ext>
          </a:extLst>
        </xdr:cNvPr>
        <xdr:cNvSpPr/>
      </xdr:nvSpPr>
      <xdr:spPr>
        <a:xfrm>
          <a:off x="9289722" y="3950225"/>
          <a:ext cx="80010" cy="9017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17</xdr:col>
      <xdr:colOff>147484</xdr:colOff>
      <xdr:row>3</xdr:row>
      <xdr:rowOff>110613</xdr:rowOff>
    </xdr:from>
    <xdr:to>
      <xdr:col>17</xdr:col>
      <xdr:colOff>230669</xdr:colOff>
      <xdr:row>3</xdr:row>
      <xdr:rowOff>203958</xdr:rowOff>
    </xdr:to>
    <xdr:sp macro="" textlink="">
      <xdr:nvSpPr>
        <xdr:cNvPr id="14" name="Star: 5 Points 14">
          <a:extLst>
            <a:ext uri="{FF2B5EF4-FFF2-40B4-BE49-F238E27FC236}">
              <a16:creationId xmlns:a16="http://schemas.microsoft.com/office/drawing/2014/main" id="{7CA3C4B9-BC7F-4083-A5B9-D87A3E3FFA5E}"/>
            </a:ext>
          </a:extLst>
        </xdr:cNvPr>
        <xdr:cNvSpPr/>
      </xdr:nvSpPr>
      <xdr:spPr>
        <a:xfrm>
          <a:off x="12031509" y="78371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133312</xdr:colOff>
      <xdr:row>12</xdr:row>
      <xdr:rowOff>38992</xdr:rowOff>
    </xdr:from>
    <xdr:to>
      <xdr:col>26</xdr:col>
      <xdr:colOff>216497</xdr:colOff>
      <xdr:row>12</xdr:row>
      <xdr:rowOff>132337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0EF3E76F-BB33-404B-BA71-F4F95450A427}"/>
            </a:ext>
          </a:extLst>
        </xdr:cNvPr>
        <xdr:cNvSpPr/>
      </xdr:nvSpPr>
      <xdr:spPr>
        <a:xfrm>
          <a:off x="17164012" y="2277367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26</xdr:col>
      <xdr:colOff>140369</xdr:colOff>
      <xdr:row>13</xdr:row>
      <xdr:rowOff>50132</xdr:rowOff>
    </xdr:from>
    <xdr:to>
      <xdr:col>26</xdr:col>
      <xdr:colOff>223554</xdr:colOff>
      <xdr:row>13</xdr:row>
      <xdr:rowOff>143477</xdr:rowOff>
    </xdr:to>
    <xdr:sp macro="" textlink="">
      <xdr:nvSpPr>
        <xdr:cNvPr id="16" name="Star: 5 Points 14">
          <a:extLst>
            <a:ext uri="{FF2B5EF4-FFF2-40B4-BE49-F238E27FC236}">
              <a16:creationId xmlns:a16="http://schemas.microsoft.com/office/drawing/2014/main" id="{F16C1616-5438-449B-A184-CFAAC1E47DBE}"/>
            </a:ext>
          </a:extLst>
        </xdr:cNvPr>
        <xdr:cNvSpPr/>
      </xdr:nvSpPr>
      <xdr:spPr>
        <a:xfrm>
          <a:off x="17174244" y="2447257"/>
          <a:ext cx="768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33</xdr:col>
      <xdr:colOff>168469</xdr:colOff>
      <xdr:row>5</xdr:row>
      <xdr:rowOff>32398</xdr:rowOff>
    </xdr:from>
    <xdr:to>
      <xdr:col>33</xdr:col>
      <xdr:colOff>251654</xdr:colOff>
      <xdr:row>5</xdr:row>
      <xdr:rowOff>125743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F42FD7A7-3CAC-4CCC-BA77-A32A75895A19}"/>
            </a:ext>
          </a:extLst>
        </xdr:cNvPr>
        <xdr:cNvSpPr/>
      </xdr:nvSpPr>
      <xdr:spPr>
        <a:xfrm>
          <a:off x="20980594" y="113412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165100</xdr:colOff>
      <xdr:row>3</xdr:row>
      <xdr:rowOff>139700</xdr:rowOff>
    </xdr:from>
    <xdr:to>
      <xdr:col>35</xdr:col>
      <xdr:colOff>248285</xdr:colOff>
      <xdr:row>3</xdr:row>
      <xdr:rowOff>233045</xdr:rowOff>
    </xdr:to>
    <xdr:sp macro="" textlink="">
      <xdr:nvSpPr>
        <xdr:cNvPr id="18" name="Star: 5 Points 14">
          <a:extLst>
            <a:ext uri="{FF2B5EF4-FFF2-40B4-BE49-F238E27FC236}">
              <a16:creationId xmlns:a16="http://schemas.microsoft.com/office/drawing/2014/main" id="{CABC8D31-4CB4-4C9D-9E0F-104B218DA577}"/>
            </a:ext>
          </a:extLst>
        </xdr:cNvPr>
        <xdr:cNvSpPr/>
      </xdr:nvSpPr>
      <xdr:spPr>
        <a:xfrm>
          <a:off x="22155150" y="819150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31750</xdr:colOff>
      <xdr:row>21</xdr:row>
      <xdr:rowOff>38100</xdr:rowOff>
    </xdr:from>
    <xdr:to>
      <xdr:col>35</xdr:col>
      <xdr:colOff>114935</xdr:colOff>
      <xdr:row>21</xdr:row>
      <xdr:rowOff>131445</xdr:rowOff>
    </xdr:to>
    <xdr:sp macro="" textlink="">
      <xdr:nvSpPr>
        <xdr:cNvPr id="19" name="Star: 5 Points 14">
          <a:extLst>
            <a:ext uri="{FF2B5EF4-FFF2-40B4-BE49-F238E27FC236}">
              <a16:creationId xmlns:a16="http://schemas.microsoft.com/office/drawing/2014/main" id="{CF78ACB2-A5DF-4813-8EEB-EEBA716755BF}"/>
            </a:ext>
          </a:extLst>
        </xdr:cNvPr>
        <xdr:cNvSpPr/>
      </xdr:nvSpPr>
      <xdr:spPr>
        <a:xfrm>
          <a:off x="22021800" y="395287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9F55-F486-44A2-9FAC-D8B1DCC0187A}">
  <sheetPr>
    <tabColor rgb="FF00B0F0"/>
  </sheetPr>
  <dimension ref="C1:AM36"/>
  <sheetViews>
    <sheetView zoomScale="85" zoomScaleNormal="85" workbookViewId="0">
      <selection activeCell="AA35" sqref="AA35"/>
    </sheetView>
  </sheetViews>
  <sheetFormatPr baseColWidth="10" defaultColWidth="9.453125" defaultRowHeight="14.5"/>
  <cols>
    <col min="1" max="2" width="9.453125" style="1"/>
    <col min="3" max="3" width="37.54296875" style="1" customWidth="1"/>
    <col min="4" max="8" width="16.54296875" style="1" hidden="1" customWidth="1"/>
    <col min="9" max="9" width="18.453125" style="1" hidden="1" customWidth="1"/>
    <col min="10" max="10" width="16.54296875" style="1" hidden="1" customWidth="1"/>
    <col min="11" max="11" width="17.54296875" style="1" hidden="1" customWidth="1"/>
    <col min="12" max="18" width="16.54296875" style="1" hidden="1" customWidth="1"/>
    <col min="19" max="22" width="18" style="1" hidden="1" customWidth="1"/>
    <col min="23" max="24" width="18" style="1" customWidth="1"/>
    <col min="25" max="26" width="18.54296875" style="1" customWidth="1"/>
    <col min="27" max="27" width="18" style="1" customWidth="1"/>
    <col min="28" max="28" width="18.54296875" style="1" customWidth="1"/>
    <col min="29" max="35" width="18" style="1" customWidth="1"/>
    <col min="36" max="37" width="22.54296875" style="1" bestFit="1" customWidth="1"/>
    <col min="38" max="38" width="21.453125" style="1" bestFit="1" customWidth="1"/>
    <col min="39" max="39" width="23" style="1" bestFit="1" customWidth="1"/>
    <col min="40" max="40" width="13" style="1" customWidth="1"/>
    <col min="41" max="16384" width="9.453125" style="1"/>
  </cols>
  <sheetData>
    <row r="1" spans="3:39"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3" spans="3:39" ht="18.5">
      <c r="I3" s="19"/>
    </row>
    <row r="4" spans="3:39" ht="26"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26"/>
      <c r="AL4" s="24"/>
    </row>
    <row r="5" spans="3:39" ht="18.5">
      <c r="C5" s="2"/>
      <c r="D5" s="18" t="s">
        <v>0</v>
      </c>
      <c r="E5" s="18" t="s">
        <v>1</v>
      </c>
      <c r="F5" s="17" t="s">
        <v>2</v>
      </c>
      <c r="G5" s="18" t="s">
        <v>3</v>
      </c>
      <c r="H5" s="17" t="s">
        <v>4</v>
      </c>
      <c r="I5" s="18" t="s">
        <v>5</v>
      </c>
      <c r="J5" s="17" t="s">
        <v>6</v>
      </c>
      <c r="K5" s="18" t="s">
        <v>7</v>
      </c>
      <c r="L5" s="17" t="s">
        <v>8</v>
      </c>
      <c r="M5" s="18" t="s">
        <v>9</v>
      </c>
      <c r="N5" s="17" t="s">
        <v>10</v>
      </c>
      <c r="O5" s="18" t="s">
        <v>11</v>
      </c>
      <c r="P5" s="17" t="s">
        <v>12</v>
      </c>
      <c r="Q5" s="18" t="s">
        <v>13</v>
      </c>
      <c r="R5" s="17" t="s">
        <v>14</v>
      </c>
      <c r="S5" s="18" t="s">
        <v>15</v>
      </c>
      <c r="T5" s="17" t="s">
        <v>16</v>
      </c>
      <c r="U5" s="18" t="s">
        <v>17</v>
      </c>
      <c r="V5" s="17" t="s">
        <v>18</v>
      </c>
      <c r="W5" s="18" t="s">
        <v>19</v>
      </c>
      <c r="X5" s="17" t="s">
        <v>20</v>
      </c>
      <c r="Y5" s="18" t="s">
        <v>21</v>
      </c>
      <c r="Z5" s="17" t="s">
        <v>22</v>
      </c>
      <c r="AA5" s="18" t="s">
        <v>23</v>
      </c>
      <c r="AB5" s="17" t="s">
        <v>24</v>
      </c>
      <c r="AC5" s="18" t="s">
        <v>25</v>
      </c>
      <c r="AD5" s="17" t="s">
        <v>26</v>
      </c>
      <c r="AE5" s="18" t="s">
        <v>27</v>
      </c>
      <c r="AF5" s="17" t="s">
        <v>48</v>
      </c>
      <c r="AG5" s="18" t="s">
        <v>49</v>
      </c>
      <c r="AH5" s="17" t="s">
        <v>50</v>
      </c>
      <c r="AI5" s="18" t="s">
        <v>51</v>
      </c>
      <c r="AJ5" s="48" t="s">
        <v>52</v>
      </c>
      <c r="AK5" s="49" t="s">
        <v>53</v>
      </c>
      <c r="AL5" s="50" t="s">
        <v>54</v>
      </c>
      <c r="AM5" s="50" t="s">
        <v>55</v>
      </c>
    </row>
    <row r="6" spans="3:39" ht="21" customHeight="1">
      <c r="C6" s="5" t="s">
        <v>28</v>
      </c>
      <c r="D6" s="4">
        <f>+D7+D8</f>
        <v>74.215999999999994</v>
      </c>
      <c r="E6" s="4">
        <v>74.337999999999994</v>
      </c>
      <c r="F6" s="8">
        <f>+F7+F8</f>
        <v>73.073999999999998</v>
      </c>
      <c r="G6" s="4">
        <f>+G7+G8</f>
        <v>72.115000000000009</v>
      </c>
      <c r="H6" s="8">
        <f>+H7+H8</f>
        <v>72.811000000000007</v>
      </c>
      <c r="I6" s="4">
        <f t="shared" ref="I6" si="0">+I7+I8</f>
        <v>73.055000000000007</v>
      </c>
      <c r="J6" s="8">
        <f t="shared" ref="J6:N6" si="1">+J7+J8</f>
        <v>73.057000000000002</v>
      </c>
      <c r="K6" s="4">
        <f t="shared" si="1"/>
        <v>70.082000000000008</v>
      </c>
      <c r="L6" s="8">
        <f t="shared" si="1"/>
        <v>68.686000000000007</v>
      </c>
      <c r="M6" s="4">
        <f t="shared" ref="M6:P6" si="2">+M7+M8</f>
        <v>69.396000000000001</v>
      </c>
      <c r="N6" s="8">
        <f t="shared" si="1"/>
        <v>68.716999999999999</v>
      </c>
      <c r="O6" s="4">
        <v>69.829000000000008</v>
      </c>
      <c r="P6" s="8">
        <f t="shared" si="2"/>
        <v>69.926000000000002</v>
      </c>
      <c r="Q6" s="4">
        <f t="shared" ref="Q6" si="3">+Q7+Q8</f>
        <v>70.326999999999998</v>
      </c>
      <c r="R6" s="8">
        <f t="shared" ref="R6:S6" si="4">+R7+R8</f>
        <v>70.477000000000004</v>
      </c>
      <c r="S6" s="4">
        <f t="shared" si="4"/>
        <v>70.239000000000004</v>
      </c>
      <c r="T6" s="8">
        <f>+T7+T8</f>
        <v>70.356999999999999</v>
      </c>
      <c r="U6" s="4">
        <f t="shared" ref="U6" si="5">+U7+U8</f>
        <v>72.703000000000003</v>
      </c>
      <c r="V6" s="8">
        <f>+V7+V8</f>
        <v>70.272000000000006</v>
      </c>
      <c r="W6" s="4">
        <f t="shared" ref="W6" si="6">+W7+W8</f>
        <v>68.58</v>
      </c>
      <c r="X6" s="8">
        <f>+X7+X8</f>
        <v>68.400000000000006</v>
      </c>
      <c r="Y6" s="4">
        <f t="shared" ref="Y6" si="7">+Y7+Y8</f>
        <v>69.617000000000004</v>
      </c>
      <c r="Z6" s="8">
        <f t="shared" ref="Z6:AD6" si="8">+Z7+Z8</f>
        <v>70.447000000000003</v>
      </c>
      <c r="AA6" s="4">
        <f t="shared" si="8"/>
        <v>72.407000000000011</v>
      </c>
      <c r="AB6" s="8">
        <f t="shared" si="8"/>
        <v>70.510999999999996</v>
      </c>
      <c r="AC6" s="4">
        <f t="shared" si="8"/>
        <v>71.259</v>
      </c>
      <c r="AD6" s="8">
        <f t="shared" si="8"/>
        <v>71.164999999999992</v>
      </c>
      <c r="AE6" s="4">
        <f t="shared" ref="AE6" si="9">+AE7+AE8</f>
        <v>71.221000000000004</v>
      </c>
      <c r="AF6" s="8">
        <f t="shared" ref="AF6" si="10">+AF7+AF8</f>
        <v>71.061999999999998</v>
      </c>
      <c r="AG6" s="4">
        <f t="shared" ref="AG6:AI6" si="11">+AG7+AG8</f>
        <v>71.466000000000008</v>
      </c>
      <c r="AH6" s="8">
        <f t="shared" ref="AH6" si="12">+AH7+AH8</f>
        <v>70.307999999999993</v>
      </c>
      <c r="AI6" s="4">
        <f t="shared" si="11"/>
        <v>70.256</v>
      </c>
      <c r="AJ6" s="28">
        <f>+AI6-W6</f>
        <v>1.6760000000000019</v>
      </c>
      <c r="AK6" s="29">
        <f>+AJ6/W6</f>
        <v>2.4438611840186673E-2</v>
      </c>
      <c r="AL6" s="38">
        <f>AI6-AH6</f>
        <v>-5.1999999999992497E-2</v>
      </c>
      <c r="AM6" s="39">
        <f>+AL6/AH6</f>
        <v>-7.3960289014041788E-4</v>
      </c>
    </row>
    <row r="7" spans="3:39">
      <c r="C7" s="1" t="s">
        <v>29</v>
      </c>
      <c r="D7" s="3">
        <v>56.530999999999999</v>
      </c>
      <c r="E7" s="3">
        <v>53.921999999999997</v>
      </c>
      <c r="F7" s="9">
        <v>53.985999999999997</v>
      </c>
      <c r="G7" s="3">
        <v>53.377000000000002</v>
      </c>
      <c r="H7" s="9">
        <v>54.024999999999999</v>
      </c>
      <c r="I7" s="3">
        <v>53.722999999999999</v>
      </c>
      <c r="J7" s="9">
        <v>54.151000000000003</v>
      </c>
      <c r="K7" s="3">
        <v>53.468000000000004</v>
      </c>
      <c r="L7" s="9">
        <v>52.35</v>
      </c>
      <c r="M7" s="3">
        <v>51.685000000000002</v>
      </c>
      <c r="N7" s="9">
        <v>51.228000000000002</v>
      </c>
      <c r="O7" s="3">
        <v>51.04</v>
      </c>
      <c r="P7" s="9">
        <v>50.018000000000001</v>
      </c>
      <c r="Q7" s="3">
        <v>49.64</v>
      </c>
      <c r="R7" s="9">
        <v>50.031999999999996</v>
      </c>
      <c r="S7" s="3">
        <v>49.595999999999997</v>
      </c>
      <c r="T7" s="9">
        <v>49.523000000000003</v>
      </c>
      <c r="U7" s="3">
        <v>49.915999999999997</v>
      </c>
      <c r="V7" s="9">
        <v>49.28</v>
      </c>
      <c r="W7" s="3">
        <v>49.354999999999997</v>
      </c>
      <c r="X7" s="9">
        <v>48.607999999999997</v>
      </c>
      <c r="Y7" s="3">
        <v>47.935000000000002</v>
      </c>
      <c r="Z7" s="9">
        <v>48.286000000000001</v>
      </c>
      <c r="AA7" s="3">
        <v>48.45</v>
      </c>
      <c r="AB7" s="9">
        <v>46.143000000000001</v>
      </c>
      <c r="AC7" s="3">
        <v>46.26</v>
      </c>
      <c r="AD7" s="9">
        <v>46.915999999999997</v>
      </c>
      <c r="AE7" s="3">
        <v>47.262999999999998</v>
      </c>
      <c r="AF7" s="9">
        <v>47.094000000000001</v>
      </c>
      <c r="AG7" s="3">
        <v>46.709000000000003</v>
      </c>
      <c r="AH7" s="9">
        <v>46.814</v>
      </c>
      <c r="AI7" s="3">
        <v>47.094999999999999</v>
      </c>
      <c r="AJ7" s="30">
        <f t="shared" ref="AJ7:AJ28" si="13">+AI7-W7</f>
        <v>-2.259999999999998</v>
      </c>
      <c r="AK7" s="31">
        <f t="shared" ref="AK7:AK28" si="14">+AJ7/W7</f>
        <v>-4.5790700030392019E-2</v>
      </c>
      <c r="AL7" s="40">
        <f t="shared" ref="AL7:AL28" si="15">AI7-AH7</f>
        <v>0.28099999999999881</v>
      </c>
      <c r="AM7" s="41">
        <f t="shared" ref="AM7:AM28" si="16">+AL7/AH7</f>
        <v>6.002477891229094E-3</v>
      </c>
    </row>
    <row r="8" spans="3:39">
      <c r="C8" s="1" t="s">
        <v>30</v>
      </c>
      <c r="D8" s="3">
        <v>17.684999999999999</v>
      </c>
      <c r="E8" s="3">
        <v>20.416</v>
      </c>
      <c r="F8" s="9">
        <v>19.088000000000001</v>
      </c>
      <c r="G8" s="3">
        <v>18.738</v>
      </c>
      <c r="H8" s="9">
        <v>18.786000000000001</v>
      </c>
      <c r="I8" s="3">
        <v>19.332000000000001</v>
      </c>
      <c r="J8" s="9">
        <v>18.905999999999999</v>
      </c>
      <c r="K8" s="3">
        <v>16.614000000000001</v>
      </c>
      <c r="L8" s="9">
        <v>16.335999999999999</v>
      </c>
      <c r="M8" s="3">
        <v>17.710999999999999</v>
      </c>
      <c r="N8" s="9">
        <v>17.489000000000001</v>
      </c>
      <c r="O8" s="3">
        <v>18.789000000000001</v>
      </c>
      <c r="P8" s="9">
        <v>19.908000000000001</v>
      </c>
      <c r="Q8" s="3">
        <v>20.687000000000001</v>
      </c>
      <c r="R8" s="9">
        <v>20.445</v>
      </c>
      <c r="S8" s="3">
        <v>20.643000000000001</v>
      </c>
      <c r="T8" s="9">
        <v>20.834</v>
      </c>
      <c r="U8" s="3">
        <v>22.786999999999999</v>
      </c>
      <c r="V8" s="9">
        <v>20.992000000000001</v>
      </c>
      <c r="W8" s="3">
        <v>19.225000000000001</v>
      </c>
      <c r="X8" s="9">
        <v>19.792000000000002</v>
      </c>
      <c r="Y8" s="3">
        <v>21.681999999999999</v>
      </c>
      <c r="Z8" s="9">
        <v>22.161000000000001</v>
      </c>
      <c r="AA8" s="3">
        <v>23.957000000000001</v>
      </c>
      <c r="AB8" s="9">
        <v>24.367999999999999</v>
      </c>
      <c r="AC8" s="3">
        <v>24.998999999999999</v>
      </c>
      <c r="AD8" s="9">
        <v>24.248999999999999</v>
      </c>
      <c r="AE8" s="3">
        <v>23.957999999999998</v>
      </c>
      <c r="AF8" s="9">
        <v>23.968</v>
      </c>
      <c r="AG8" s="3">
        <v>24.757000000000001</v>
      </c>
      <c r="AH8" s="9">
        <v>23.494</v>
      </c>
      <c r="AI8" s="3">
        <v>23.161000000000001</v>
      </c>
      <c r="AJ8" s="30">
        <f t="shared" si="13"/>
        <v>3.9359999999999999</v>
      </c>
      <c r="AK8" s="31">
        <f t="shared" si="14"/>
        <v>0.20473342002600778</v>
      </c>
      <c r="AL8" s="40">
        <f t="shared" si="15"/>
        <v>-0.33299999999999841</v>
      </c>
      <c r="AM8" s="41">
        <f t="shared" si="16"/>
        <v>-1.417383161658289E-2</v>
      </c>
    </row>
    <row r="9" spans="3:39">
      <c r="F9" s="10"/>
      <c r="H9" s="10"/>
      <c r="J9" s="10"/>
      <c r="L9" s="10"/>
      <c r="N9" s="10"/>
      <c r="P9" s="10"/>
      <c r="R9" s="10"/>
      <c r="T9" s="10"/>
      <c r="V9" s="10"/>
      <c r="X9" s="10"/>
      <c r="Z9" s="10"/>
      <c r="AB9" s="10"/>
      <c r="AD9" s="10"/>
      <c r="AF9" s="10"/>
      <c r="AH9" s="10"/>
      <c r="AJ9" s="30"/>
      <c r="AK9" s="31"/>
      <c r="AL9" s="40"/>
      <c r="AM9" s="42"/>
    </row>
    <row r="10" spans="3:39" ht="15.5">
      <c r="C10" s="5" t="s">
        <v>31</v>
      </c>
      <c r="D10" s="4">
        <f>+D11+D12</f>
        <v>2.8570000000000002</v>
      </c>
      <c r="E10" s="4">
        <v>2.2190000000000003</v>
      </c>
      <c r="F10" s="8">
        <f>+F11+F12</f>
        <v>2.169</v>
      </c>
      <c r="G10" s="4">
        <f>+G11+G12</f>
        <v>2.145</v>
      </c>
      <c r="H10" s="8">
        <f>+H11+H12</f>
        <v>2.149</v>
      </c>
      <c r="I10" s="4">
        <f t="shared" ref="I10" si="17">+I11+I12</f>
        <v>2.173</v>
      </c>
      <c r="J10" s="8">
        <f t="shared" ref="J10:N10" si="18">+J11+J12</f>
        <v>2.2199999999999998</v>
      </c>
      <c r="K10" s="4">
        <f t="shared" si="18"/>
        <v>2.0789999999999997</v>
      </c>
      <c r="L10" s="8">
        <f t="shared" si="18"/>
        <v>2.0299999999999998</v>
      </c>
      <c r="M10" s="4">
        <f t="shared" ref="M10:P10" si="19">+M11+M12</f>
        <v>2.0329999999999999</v>
      </c>
      <c r="N10" s="8">
        <f t="shared" si="18"/>
        <v>2.0220000000000002</v>
      </c>
      <c r="O10" s="4">
        <v>2.1149999999999998</v>
      </c>
      <c r="P10" s="8">
        <f t="shared" si="19"/>
        <v>1.137</v>
      </c>
      <c r="Q10" s="4">
        <f t="shared" ref="Q10" si="20">+Q11+Q12</f>
        <v>1.1679999999999999</v>
      </c>
      <c r="R10" s="8">
        <f t="shared" ref="R10:S10" si="21">+R11+R12</f>
        <v>1.1839999999999999</v>
      </c>
      <c r="S10" s="4">
        <f t="shared" si="21"/>
        <v>1.2729999999999999</v>
      </c>
      <c r="T10" s="8">
        <f>+T11+T12</f>
        <v>1.345</v>
      </c>
      <c r="U10" s="4">
        <f t="shared" ref="U10" si="22">+U11+U12</f>
        <v>1.5390000000000001</v>
      </c>
      <c r="V10" s="8">
        <f>+V11+V12</f>
        <v>1.256</v>
      </c>
      <c r="W10" s="4">
        <f t="shared" ref="W10" si="23">+W11+W12</f>
        <v>1.1679999999999999</v>
      </c>
      <c r="X10" s="8">
        <f>+X11+X12</f>
        <v>1.31</v>
      </c>
      <c r="Y10" s="4">
        <f t="shared" ref="Y10" si="24">+Y11+Y12</f>
        <v>1.458</v>
      </c>
      <c r="Z10" s="8">
        <f t="shared" ref="Z10:AD10" si="25">+Z11+Z12</f>
        <v>1.623</v>
      </c>
      <c r="AA10" s="4">
        <f t="shared" si="25"/>
        <v>1.635</v>
      </c>
      <c r="AB10" s="8">
        <f t="shared" si="25"/>
        <v>1.093</v>
      </c>
      <c r="AC10" s="4">
        <f t="shared" si="25"/>
        <v>1.04</v>
      </c>
      <c r="AD10" s="8">
        <f t="shared" si="25"/>
        <v>1.016</v>
      </c>
      <c r="AE10" s="4">
        <f t="shared" ref="AE10" si="26">+AE11+AE12</f>
        <v>1.085</v>
      </c>
      <c r="AF10" s="8">
        <f t="shared" ref="AF10" si="27">+AF11+AF12</f>
        <v>1.1060000000000001</v>
      </c>
      <c r="AG10" s="4">
        <f t="shared" ref="AG10:AI10" si="28">+AG11+AG12</f>
        <v>1.103</v>
      </c>
      <c r="AH10" s="8">
        <f t="shared" ref="AH10" si="29">+AH11+AH12</f>
        <v>1.0049999999999999</v>
      </c>
      <c r="AI10" s="4">
        <f t="shared" si="28"/>
        <v>0.97699999999999998</v>
      </c>
      <c r="AJ10" s="28">
        <f t="shared" si="13"/>
        <v>-0.19099999999999995</v>
      </c>
      <c r="AK10" s="32">
        <f t="shared" si="14"/>
        <v>-0.16352739726027393</v>
      </c>
      <c r="AL10" s="38">
        <f t="shared" si="15"/>
        <v>-2.7999999999999914E-2</v>
      </c>
      <c r="AM10" s="39">
        <f t="shared" si="16"/>
        <v>-2.7860696517412853E-2</v>
      </c>
    </row>
    <row r="11" spans="3:39">
      <c r="C11" s="1" t="s">
        <v>29</v>
      </c>
      <c r="D11" s="3">
        <v>1.143</v>
      </c>
      <c r="E11" s="3">
        <v>0.66900000000000004</v>
      </c>
      <c r="F11" s="9">
        <v>0.66200000000000003</v>
      </c>
      <c r="G11" s="3">
        <v>0.65800000000000003</v>
      </c>
      <c r="H11" s="9">
        <v>0.65300000000000002</v>
      </c>
      <c r="I11" s="3">
        <v>0.64900000000000002</v>
      </c>
      <c r="J11" s="9">
        <v>0.65100000000000002</v>
      </c>
      <c r="K11" s="3">
        <v>0.64500000000000002</v>
      </c>
      <c r="L11" s="9">
        <v>0.63</v>
      </c>
      <c r="M11" s="3">
        <v>0.62</v>
      </c>
      <c r="N11" s="9">
        <v>0.61099999999999999</v>
      </c>
      <c r="O11" s="3">
        <v>0.6</v>
      </c>
      <c r="P11" s="9">
        <v>2.8000000000000001E-2</v>
      </c>
      <c r="Q11" s="3">
        <v>3.4000000000000002E-2</v>
      </c>
      <c r="R11" s="9">
        <v>3.4000000000000002E-2</v>
      </c>
      <c r="S11" s="3">
        <v>3.9E-2</v>
      </c>
      <c r="T11" s="9">
        <v>4.2000000000000003E-2</v>
      </c>
      <c r="U11" s="3">
        <v>5.1999999999999998E-2</v>
      </c>
      <c r="V11" s="9">
        <v>0.05</v>
      </c>
      <c r="W11" s="3">
        <v>6.0999999999999999E-2</v>
      </c>
      <c r="X11" s="9">
        <v>6.3E-2</v>
      </c>
      <c r="Y11" s="3">
        <v>5.3999999999999999E-2</v>
      </c>
      <c r="Z11" s="9">
        <v>5.8000000000000003E-2</v>
      </c>
      <c r="AA11" s="3">
        <v>6.3E-2</v>
      </c>
      <c r="AB11" s="9">
        <v>6.9000000000000006E-2</v>
      </c>
      <c r="AC11" s="3">
        <v>7.0000000000000007E-2</v>
      </c>
      <c r="AD11" s="9">
        <v>6.7000000000000004E-2</v>
      </c>
      <c r="AE11" s="3">
        <v>3.9E-2</v>
      </c>
      <c r="AF11" s="9">
        <v>0.05</v>
      </c>
      <c r="AG11" s="3">
        <v>3.6999999999999998E-2</v>
      </c>
      <c r="AH11" s="9">
        <v>3.7999999999999999E-2</v>
      </c>
      <c r="AI11" s="3">
        <v>0.03</v>
      </c>
      <c r="AJ11" s="30">
        <f t="shared" si="13"/>
        <v>-3.1E-2</v>
      </c>
      <c r="AK11" s="31">
        <f t="shared" si="14"/>
        <v>-0.50819672131147542</v>
      </c>
      <c r="AL11" s="40">
        <f t="shared" si="15"/>
        <v>-8.0000000000000002E-3</v>
      </c>
      <c r="AM11" s="41">
        <f t="shared" si="16"/>
        <v>-0.2105263157894737</v>
      </c>
    </row>
    <row r="12" spans="3:39">
      <c r="C12" s="1" t="s">
        <v>30</v>
      </c>
      <c r="D12" s="3">
        <v>1.714</v>
      </c>
      <c r="E12" s="3">
        <v>1.55</v>
      </c>
      <c r="F12" s="9">
        <v>1.5069999999999999</v>
      </c>
      <c r="G12" s="3">
        <v>1.4870000000000001</v>
      </c>
      <c r="H12" s="9">
        <v>1.496</v>
      </c>
      <c r="I12" s="3">
        <v>1.524</v>
      </c>
      <c r="J12" s="9">
        <v>1.569</v>
      </c>
      <c r="K12" s="3">
        <v>1.4339999999999999</v>
      </c>
      <c r="L12" s="9">
        <v>1.4</v>
      </c>
      <c r="M12" s="3">
        <v>1.413</v>
      </c>
      <c r="N12" s="9">
        <v>1.411</v>
      </c>
      <c r="O12" s="3">
        <v>1.5149999999999999</v>
      </c>
      <c r="P12" s="9">
        <v>1.109</v>
      </c>
      <c r="Q12" s="3">
        <v>1.1339999999999999</v>
      </c>
      <c r="R12" s="9">
        <v>1.1499999999999999</v>
      </c>
      <c r="S12" s="3">
        <v>1.234</v>
      </c>
      <c r="T12" s="9">
        <v>1.3029999999999999</v>
      </c>
      <c r="U12" s="3">
        <v>1.4870000000000001</v>
      </c>
      <c r="V12" s="9">
        <v>1.206</v>
      </c>
      <c r="W12" s="3">
        <v>1.107</v>
      </c>
      <c r="X12" s="9">
        <v>1.2470000000000001</v>
      </c>
      <c r="Y12" s="3">
        <v>1.4039999999999999</v>
      </c>
      <c r="Z12" s="9">
        <v>1.5649999999999999</v>
      </c>
      <c r="AA12" s="3">
        <v>1.5720000000000001</v>
      </c>
      <c r="AB12" s="9">
        <v>1.024</v>
      </c>
      <c r="AC12" s="3">
        <v>0.97</v>
      </c>
      <c r="AD12" s="9">
        <v>0.94899999999999995</v>
      </c>
      <c r="AE12" s="3">
        <v>1.046</v>
      </c>
      <c r="AF12" s="9">
        <v>1.056</v>
      </c>
      <c r="AG12" s="3">
        <v>1.0660000000000001</v>
      </c>
      <c r="AH12" s="9">
        <v>0.96699999999999997</v>
      </c>
      <c r="AI12" s="3">
        <v>0.94699999999999995</v>
      </c>
      <c r="AJ12" s="30">
        <f t="shared" si="13"/>
        <v>-0.16000000000000003</v>
      </c>
      <c r="AK12" s="33">
        <f t="shared" si="14"/>
        <v>-0.14453477868112016</v>
      </c>
      <c r="AL12" s="43">
        <f t="shared" si="15"/>
        <v>-2.0000000000000018E-2</v>
      </c>
      <c r="AM12" s="41">
        <f t="shared" si="16"/>
        <v>-2.0682523267838697E-2</v>
      </c>
    </row>
    <row r="13" spans="3:39">
      <c r="D13" s="3"/>
      <c r="E13" s="3"/>
      <c r="F13" s="9"/>
      <c r="G13" s="3"/>
      <c r="H13" s="9"/>
      <c r="I13" s="3"/>
      <c r="J13" s="9"/>
      <c r="K13" s="3"/>
      <c r="L13" s="9"/>
      <c r="M13" s="3"/>
      <c r="N13" s="9"/>
      <c r="O13" s="3"/>
      <c r="P13" s="9"/>
      <c r="Q13" s="3"/>
      <c r="R13" s="9"/>
      <c r="S13" s="3"/>
      <c r="T13" s="9"/>
      <c r="U13" s="3"/>
      <c r="V13" s="9"/>
      <c r="W13" s="3"/>
      <c r="X13" s="9"/>
      <c r="Y13" s="3"/>
      <c r="Z13" s="9"/>
      <c r="AA13" s="3"/>
      <c r="AB13" s="9"/>
      <c r="AC13" s="3"/>
      <c r="AD13" s="9"/>
      <c r="AE13" s="3"/>
      <c r="AF13" s="9"/>
      <c r="AG13" s="3"/>
      <c r="AH13" s="9"/>
      <c r="AI13" s="3"/>
      <c r="AJ13" s="30"/>
      <c r="AK13" s="31"/>
      <c r="AL13" s="40"/>
      <c r="AM13" s="42"/>
    </row>
    <row r="14" spans="3:39" ht="15.5">
      <c r="C14" s="5" t="s">
        <v>32</v>
      </c>
      <c r="D14" s="4">
        <f>+D15+D16</f>
        <v>104.76900000000001</v>
      </c>
      <c r="E14" s="4">
        <v>105.73400000000001</v>
      </c>
      <c r="F14" s="8">
        <f>+F15+F16</f>
        <v>105.11499999999999</v>
      </c>
      <c r="G14" s="4">
        <f>+G15+G16</f>
        <v>104.887</v>
      </c>
      <c r="H14" s="8">
        <f>+H15+H16</f>
        <v>102.71700000000001</v>
      </c>
      <c r="I14" s="4">
        <f t="shared" ref="I14" si="30">+I15+I16</f>
        <v>100.742</v>
      </c>
      <c r="J14" s="8">
        <f t="shared" ref="J14:N14" si="31">+J15+J16</f>
        <v>100.488</v>
      </c>
      <c r="K14" s="4">
        <f t="shared" si="31"/>
        <v>97.289000000000001</v>
      </c>
      <c r="L14" s="8">
        <f t="shared" si="31"/>
        <v>97.350999999999999</v>
      </c>
      <c r="M14" s="4">
        <f t="shared" ref="M14:P14" si="32">+M15+M16</f>
        <v>95.81</v>
      </c>
      <c r="N14" s="8">
        <f t="shared" si="31"/>
        <v>95.97999999999999</v>
      </c>
      <c r="O14" s="4">
        <v>95.415999999999997</v>
      </c>
      <c r="P14" s="8">
        <f t="shared" si="32"/>
        <v>93.983000000000004</v>
      </c>
      <c r="Q14" s="4">
        <f t="shared" ref="Q14" si="33">+Q15+Q16</f>
        <v>95.093999999999994</v>
      </c>
      <c r="R14" s="8">
        <f t="shared" ref="R14:S14" si="34">+R15+R16</f>
        <v>93.338999999999999</v>
      </c>
      <c r="S14" s="4">
        <f t="shared" si="34"/>
        <v>93.474999999999994</v>
      </c>
      <c r="T14" s="8">
        <f>+T15+T16</f>
        <v>93.397000000000006</v>
      </c>
      <c r="U14" s="4">
        <f t="shared" ref="U14" si="35">+U15+U16</f>
        <v>92.69</v>
      </c>
      <c r="V14" s="8">
        <f>+V15+V16</f>
        <v>91.787999999999997</v>
      </c>
      <c r="W14" s="4">
        <f t="shared" ref="W14" si="36">+W15+W16</f>
        <v>91.639999999999986</v>
      </c>
      <c r="X14" s="8">
        <f>+X15+X16</f>
        <v>91.888000000000005</v>
      </c>
      <c r="Y14" s="4">
        <f t="shared" ref="Y14" si="37">+Y15+Y16</f>
        <v>92.00500000000001</v>
      </c>
      <c r="Z14" s="8">
        <f t="shared" ref="Z14:AD14" si="38">+Z15+Z16</f>
        <v>91.445000000000007</v>
      </c>
      <c r="AA14" s="4">
        <f t="shared" si="38"/>
        <v>89.951000000000008</v>
      </c>
      <c r="AB14" s="8">
        <f t="shared" si="38"/>
        <v>89.912999999999997</v>
      </c>
      <c r="AC14" s="4">
        <f t="shared" si="38"/>
        <v>90.087999999999994</v>
      </c>
      <c r="AD14" s="8">
        <f t="shared" si="38"/>
        <v>90.37</v>
      </c>
      <c r="AE14" s="4">
        <f t="shared" ref="AE14" si="39">+AE15+AE16</f>
        <v>90.637</v>
      </c>
      <c r="AF14" s="8">
        <f t="shared" ref="AF14" si="40">+AF15+AF16</f>
        <v>89.647000000000006</v>
      </c>
      <c r="AG14" s="4">
        <f t="shared" ref="AG14:AI14" si="41">+AG15+AG16</f>
        <v>90.896000000000001</v>
      </c>
      <c r="AH14" s="8">
        <f t="shared" ref="AH14" si="42">+AH15+AH16</f>
        <v>90.902000000000001</v>
      </c>
      <c r="AI14" s="4">
        <f t="shared" si="41"/>
        <v>91.352999999999994</v>
      </c>
      <c r="AJ14" s="28">
        <f t="shared" si="13"/>
        <v>-0.28699999999999193</v>
      </c>
      <c r="AK14" s="32">
        <f t="shared" si="14"/>
        <v>-3.1318201658663463E-3</v>
      </c>
      <c r="AL14" s="38">
        <f t="shared" si="15"/>
        <v>0.45099999999999341</v>
      </c>
      <c r="AM14" s="44">
        <f t="shared" si="16"/>
        <v>4.961386988185006E-3</v>
      </c>
    </row>
    <row r="15" spans="3:39">
      <c r="C15" s="1" t="s">
        <v>33</v>
      </c>
      <c r="D15" s="3">
        <v>82.54</v>
      </c>
      <c r="E15" s="25">
        <v>84.4</v>
      </c>
      <c r="F15" s="9">
        <v>83.975999999999999</v>
      </c>
      <c r="G15" s="3">
        <v>83.92</v>
      </c>
      <c r="H15" s="9">
        <v>82.245000000000005</v>
      </c>
      <c r="I15" s="3">
        <v>80.504000000000005</v>
      </c>
      <c r="J15" s="9">
        <v>80.656000000000006</v>
      </c>
      <c r="K15" s="3">
        <v>78.022000000000006</v>
      </c>
      <c r="L15" s="9">
        <v>77.991</v>
      </c>
      <c r="M15" s="3">
        <v>77.040000000000006</v>
      </c>
      <c r="N15" s="9">
        <v>77.087999999999994</v>
      </c>
      <c r="O15" s="3">
        <v>76.584999999999994</v>
      </c>
      <c r="P15" s="9">
        <v>75.125</v>
      </c>
      <c r="Q15" s="3">
        <v>76.447000000000003</v>
      </c>
      <c r="R15" s="9">
        <v>75.09</v>
      </c>
      <c r="S15" s="3">
        <v>75.456999999999994</v>
      </c>
      <c r="T15" s="9">
        <v>75.561000000000007</v>
      </c>
      <c r="U15" s="3">
        <v>75.236999999999995</v>
      </c>
      <c r="V15" s="9">
        <v>75.016999999999996</v>
      </c>
      <c r="W15" s="3">
        <v>75.227999999999994</v>
      </c>
      <c r="X15" s="9">
        <v>75.643000000000001</v>
      </c>
      <c r="Y15" s="3">
        <v>75.683000000000007</v>
      </c>
      <c r="Z15" s="9">
        <v>75.632000000000005</v>
      </c>
      <c r="AA15" s="3">
        <v>74.197000000000003</v>
      </c>
      <c r="AB15" s="9">
        <v>74.320999999999998</v>
      </c>
      <c r="AC15" s="3">
        <v>74.887</v>
      </c>
      <c r="AD15" s="9">
        <v>75.734999999999999</v>
      </c>
      <c r="AE15" s="3">
        <v>76.075999999999993</v>
      </c>
      <c r="AF15" s="9">
        <v>76.263000000000005</v>
      </c>
      <c r="AG15" s="3">
        <v>77.463999999999999</v>
      </c>
      <c r="AH15" s="9">
        <v>78.028000000000006</v>
      </c>
      <c r="AI15" s="3">
        <v>78.358999999999995</v>
      </c>
      <c r="AJ15" s="30">
        <f t="shared" si="13"/>
        <v>3.1310000000000002</v>
      </c>
      <c r="AK15" s="31">
        <f t="shared" si="14"/>
        <v>4.1620141436699107E-2</v>
      </c>
      <c r="AL15" s="40">
        <f t="shared" si="15"/>
        <v>0.33099999999998886</v>
      </c>
      <c r="AM15" s="41">
        <f t="shared" si="16"/>
        <v>4.242066950325381E-3</v>
      </c>
    </row>
    <row r="16" spans="3:39">
      <c r="C16" s="1" t="s">
        <v>34</v>
      </c>
      <c r="D16" s="3">
        <v>22.228999999999999</v>
      </c>
      <c r="E16" s="3">
        <v>21.337</v>
      </c>
      <c r="F16" s="9">
        <v>21.138999999999999</v>
      </c>
      <c r="G16" s="3">
        <v>20.966999999999999</v>
      </c>
      <c r="H16" s="9">
        <v>20.472000000000001</v>
      </c>
      <c r="I16" s="3">
        <v>20.238</v>
      </c>
      <c r="J16" s="9">
        <v>19.832000000000001</v>
      </c>
      <c r="K16" s="3">
        <v>19.266999999999999</v>
      </c>
      <c r="L16" s="9">
        <v>19.36</v>
      </c>
      <c r="M16" s="3">
        <v>18.77</v>
      </c>
      <c r="N16" s="9">
        <v>18.891999999999999</v>
      </c>
      <c r="O16" s="3">
        <v>18.831</v>
      </c>
      <c r="P16" s="9">
        <v>18.858000000000001</v>
      </c>
      <c r="Q16" s="3">
        <v>18.646999999999998</v>
      </c>
      <c r="R16" s="9">
        <v>18.248999999999999</v>
      </c>
      <c r="S16" s="3">
        <v>18.018000000000001</v>
      </c>
      <c r="T16" s="9">
        <v>17.835999999999999</v>
      </c>
      <c r="U16" s="3">
        <v>17.452999999999999</v>
      </c>
      <c r="V16" s="9">
        <v>16.771000000000001</v>
      </c>
      <c r="W16" s="3">
        <v>16.411999999999999</v>
      </c>
      <c r="X16" s="9">
        <v>16.245000000000001</v>
      </c>
      <c r="Y16" s="3">
        <v>16.321999999999999</v>
      </c>
      <c r="Z16" s="9">
        <v>15.813000000000001</v>
      </c>
      <c r="AA16" s="3">
        <v>15.754</v>
      </c>
      <c r="AB16" s="9">
        <v>15.592000000000001</v>
      </c>
      <c r="AC16" s="3">
        <v>15.201000000000001</v>
      </c>
      <c r="AD16" s="9">
        <v>14.635</v>
      </c>
      <c r="AE16" s="3">
        <v>14.561</v>
      </c>
      <c r="AF16" s="9">
        <v>13.384</v>
      </c>
      <c r="AG16" s="3">
        <v>13.432</v>
      </c>
      <c r="AH16" s="9">
        <v>12.874000000000001</v>
      </c>
      <c r="AI16" s="3">
        <v>12.994</v>
      </c>
      <c r="AJ16" s="30">
        <f t="shared" si="13"/>
        <v>-3.4179999999999993</v>
      </c>
      <c r="AK16" s="33">
        <f t="shared" si="14"/>
        <v>-0.20826224713624175</v>
      </c>
      <c r="AL16" s="43">
        <f t="shared" si="15"/>
        <v>0.11999999999999922</v>
      </c>
      <c r="AM16" s="41">
        <f t="shared" si="16"/>
        <v>9.3211123194033869E-3</v>
      </c>
    </row>
    <row r="17" spans="3:39">
      <c r="F17" s="10"/>
      <c r="H17" s="10"/>
      <c r="J17" s="10"/>
      <c r="L17" s="10"/>
      <c r="N17" s="10"/>
      <c r="P17" s="10"/>
      <c r="R17" s="10"/>
      <c r="T17" s="10"/>
      <c r="V17" s="10"/>
      <c r="X17" s="10"/>
      <c r="Z17" s="10"/>
      <c r="AB17" s="10"/>
      <c r="AD17" s="10"/>
      <c r="AF17" s="10"/>
      <c r="AH17" s="10"/>
      <c r="AJ17" s="30"/>
      <c r="AK17" s="31"/>
      <c r="AL17" s="40"/>
      <c r="AM17" s="42"/>
    </row>
    <row r="18" spans="3:39" ht="16" thickBot="1">
      <c r="C18" s="21" t="s">
        <v>35</v>
      </c>
      <c r="D18" s="23">
        <f t="shared" ref="D18:H18" si="43">D8+D12</f>
        <v>19.398999999999997</v>
      </c>
      <c r="E18" s="23">
        <f t="shared" si="43"/>
        <v>21.966000000000001</v>
      </c>
      <c r="F18" s="22">
        <f t="shared" si="43"/>
        <v>20.595000000000002</v>
      </c>
      <c r="G18" s="23">
        <f t="shared" si="43"/>
        <v>20.225000000000001</v>
      </c>
      <c r="H18" s="22">
        <f t="shared" si="43"/>
        <v>20.282</v>
      </c>
      <c r="I18" s="23">
        <f t="shared" ref="I18" si="44">I8+I12</f>
        <v>20.856000000000002</v>
      </c>
      <c r="J18" s="22">
        <f t="shared" ref="J18:N18" si="45">J8+J12</f>
        <v>20.474999999999998</v>
      </c>
      <c r="K18" s="23">
        <f t="shared" si="45"/>
        <v>18.048000000000002</v>
      </c>
      <c r="L18" s="22">
        <f t="shared" si="45"/>
        <v>17.735999999999997</v>
      </c>
      <c r="M18" s="23">
        <f t="shared" ref="M18:P18" si="46">M8+M12</f>
        <v>19.123999999999999</v>
      </c>
      <c r="N18" s="22">
        <f t="shared" si="45"/>
        <v>18.900000000000002</v>
      </c>
      <c r="O18" s="23">
        <v>20.304000000000002</v>
      </c>
      <c r="P18" s="22">
        <f t="shared" si="46"/>
        <v>21.017000000000003</v>
      </c>
      <c r="Q18" s="23">
        <f t="shared" ref="Q18" si="47">Q8+Q12</f>
        <v>21.821000000000002</v>
      </c>
      <c r="R18" s="22">
        <f t="shared" ref="R18:S18" si="48">R8+R12</f>
        <v>21.594999999999999</v>
      </c>
      <c r="S18" s="23">
        <f t="shared" si="48"/>
        <v>21.877000000000002</v>
      </c>
      <c r="T18" s="22">
        <f t="shared" ref="T18" si="49">T8+T12</f>
        <v>22.137</v>
      </c>
      <c r="U18" s="23">
        <f t="shared" ref="U18" si="50">U8+U12</f>
        <v>24.274000000000001</v>
      </c>
      <c r="V18" s="22">
        <f t="shared" ref="V18" si="51">V8+V12</f>
        <v>22.198</v>
      </c>
      <c r="W18" s="23">
        <f t="shared" ref="W18" si="52">W8+W12</f>
        <v>20.332000000000001</v>
      </c>
      <c r="X18" s="22">
        <f>X8+X12</f>
        <v>21.039000000000001</v>
      </c>
      <c r="Y18" s="23">
        <f t="shared" ref="Y18" si="53">Y8+Y12</f>
        <v>23.085999999999999</v>
      </c>
      <c r="Z18" s="22">
        <f t="shared" ref="Z18:AD18" si="54">Z8+Z12</f>
        <v>23.726000000000003</v>
      </c>
      <c r="AA18" s="23">
        <f t="shared" si="54"/>
        <v>25.529</v>
      </c>
      <c r="AB18" s="22">
        <f t="shared" si="54"/>
        <v>25.391999999999999</v>
      </c>
      <c r="AC18" s="23">
        <f t="shared" si="54"/>
        <v>25.968999999999998</v>
      </c>
      <c r="AD18" s="22">
        <f t="shared" si="54"/>
        <v>25.198</v>
      </c>
      <c r="AE18" s="23">
        <f t="shared" ref="AE18" si="55">AE8+AE12</f>
        <v>25.003999999999998</v>
      </c>
      <c r="AF18" s="22">
        <f t="shared" ref="AF18" si="56">AF8+AF12</f>
        <v>25.024000000000001</v>
      </c>
      <c r="AG18" s="23">
        <f t="shared" ref="AG18:AI18" si="57">AG8+AG12</f>
        <v>25.823</v>
      </c>
      <c r="AH18" s="22">
        <f t="shared" ref="AH18" si="58">AH8+AH12</f>
        <v>24.460999999999999</v>
      </c>
      <c r="AI18" s="23">
        <f t="shared" si="57"/>
        <v>24.108000000000001</v>
      </c>
      <c r="AJ18" s="34">
        <f t="shared" si="13"/>
        <v>3.7759999999999998</v>
      </c>
      <c r="AK18" s="35">
        <f t="shared" si="14"/>
        <v>0.1857170962030297</v>
      </c>
      <c r="AL18" s="45">
        <f t="shared" si="15"/>
        <v>-0.35299999999999798</v>
      </c>
      <c r="AM18" s="46">
        <f t="shared" si="16"/>
        <v>-1.4431135276562611E-2</v>
      </c>
    </row>
    <row r="19" spans="3:39" ht="16.5" thickTop="1" thickBot="1">
      <c r="C19" s="21" t="s">
        <v>36</v>
      </c>
      <c r="D19" s="23">
        <f t="shared" ref="D19:H19" si="59">+D7+D11+D15+D16</f>
        <v>162.44299999999998</v>
      </c>
      <c r="E19" s="23">
        <f t="shared" si="59"/>
        <v>160.32799999999997</v>
      </c>
      <c r="F19" s="22">
        <f t="shared" si="59"/>
        <v>159.76300000000001</v>
      </c>
      <c r="G19" s="23">
        <f t="shared" si="59"/>
        <v>158.92200000000003</v>
      </c>
      <c r="H19" s="22">
        <f t="shared" si="59"/>
        <v>157.39500000000001</v>
      </c>
      <c r="I19" s="23">
        <f t="shared" ref="I19" si="60">+I7+I11+I15+I16</f>
        <v>155.114</v>
      </c>
      <c r="J19" s="22">
        <f t="shared" ref="J19:N19" si="61">+J7+J11+J15+J16</f>
        <v>155.29000000000002</v>
      </c>
      <c r="K19" s="23">
        <f t="shared" si="61"/>
        <v>151.40200000000002</v>
      </c>
      <c r="L19" s="22">
        <f t="shared" si="61"/>
        <v>150.33100000000002</v>
      </c>
      <c r="M19" s="23">
        <f t="shared" ref="M19:P19" si="62">+M7+M11+M15+M16</f>
        <v>148.11500000000001</v>
      </c>
      <c r="N19" s="22">
        <f t="shared" si="61"/>
        <v>147.81899999999999</v>
      </c>
      <c r="O19" s="23">
        <v>147.05599999999998</v>
      </c>
      <c r="P19" s="22">
        <f t="shared" si="62"/>
        <v>144.029</v>
      </c>
      <c r="Q19" s="23">
        <f t="shared" ref="Q19" si="63">+Q7+Q11+Q15+Q16</f>
        <v>144.768</v>
      </c>
      <c r="R19" s="22">
        <f t="shared" ref="R19:S19" si="64">+R7+R11+R15+R16</f>
        <v>143.405</v>
      </c>
      <c r="S19" s="23">
        <f t="shared" si="64"/>
        <v>143.10999999999999</v>
      </c>
      <c r="T19" s="22">
        <f t="shared" ref="T19" si="65">+T7+T11+T15+T16</f>
        <v>142.96199999999999</v>
      </c>
      <c r="U19" s="23">
        <f t="shared" ref="U19" si="66">+U7+U11+U15+U16</f>
        <v>142.65799999999999</v>
      </c>
      <c r="V19" s="22">
        <f t="shared" ref="V19" si="67">+V7+V11+V15+V16</f>
        <v>141.11799999999999</v>
      </c>
      <c r="W19" s="23">
        <f t="shared" ref="W19" si="68">+W7+W11+W15+W16</f>
        <v>141.05599999999998</v>
      </c>
      <c r="X19" s="22">
        <f>+X7+X11+X15+X16</f>
        <v>140.559</v>
      </c>
      <c r="Y19" s="23">
        <f t="shared" ref="Y19" si="69">+Y7+Y11+Y15+Y16</f>
        <v>139.994</v>
      </c>
      <c r="Z19" s="22">
        <f t="shared" ref="Z19:AD19" si="70">+Z7+Z11+Z15+Z16</f>
        <v>139.78899999999999</v>
      </c>
      <c r="AA19" s="23">
        <f t="shared" si="70"/>
        <v>138.464</v>
      </c>
      <c r="AB19" s="22">
        <f t="shared" si="70"/>
        <v>136.125</v>
      </c>
      <c r="AC19" s="23">
        <f t="shared" si="70"/>
        <v>136.41800000000001</v>
      </c>
      <c r="AD19" s="22">
        <f t="shared" si="70"/>
        <v>137.35299999999998</v>
      </c>
      <c r="AE19" s="23">
        <f t="shared" ref="AE19" si="71">+AE7+AE11+AE15+AE16</f>
        <v>137.93899999999999</v>
      </c>
      <c r="AF19" s="22">
        <f t="shared" ref="AF19" si="72">+AF7+AF11+AF15+AF16</f>
        <v>136.791</v>
      </c>
      <c r="AG19" s="23">
        <f t="shared" ref="AG19:AI19" si="73">+AG7+AG11+AG15+AG16</f>
        <v>137.642</v>
      </c>
      <c r="AH19" s="22">
        <f t="shared" ref="AH19" si="74">+AH7+AH11+AH15+AH16</f>
        <v>137.75399999999999</v>
      </c>
      <c r="AI19" s="23">
        <f t="shared" si="73"/>
        <v>138.47800000000001</v>
      </c>
      <c r="AJ19" s="36">
        <f t="shared" si="13"/>
        <v>-2.5779999999999745</v>
      </c>
      <c r="AK19" s="35">
        <f t="shared" si="14"/>
        <v>-1.8276429219600546E-2</v>
      </c>
      <c r="AL19" s="45">
        <f t="shared" si="15"/>
        <v>0.72400000000001796</v>
      </c>
      <c r="AM19" s="46">
        <f t="shared" si="16"/>
        <v>5.2557457496698315E-3</v>
      </c>
    </row>
    <row r="20" spans="3:39" ht="16.5" thickTop="1" thickBot="1">
      <c r="C20" s="21" t="s">
        <v>37</v>
      </c>
      <c r="D20" s="23">
        <f t="shared" ref="D20:H20" si="75">+D14+D10+D6</f>
        <v>181.84199999999998</v>
      </c>
      <c r="E20" s="23">
        <f t="shared" si="75"/>
        <v>182.291</v>
      </c>
      <c r="F20" s="22">
        <f t="shared" si="75"/>
        <v>180.358</v>
      </c>
      <c r="G20" s="23">
        <f t="shared" si="75"/>
        <v>179.14699999999999</v>
      </c>
      <c r="H20" s="22">
        <f t="shared" si="75"/>
        <v>177.67700000000002</v>
      </c>
      <c r="I20" s="23">
        <f t="shared" ref="I20" si="76">+I14+I10+I6</f>
        <v>175.97000000000003</v>
      </c>
      <c r="J20" s="22">
        <f t="shared" ref="J20:N20" si="77">+J14+J10+J6</f>
        <v>175.76499999999999</v>
      </c>
      <c r="K20" s="23">
        <f t="shared" si="77"/>
        <v>169.45</v>
      </c>
      <c r="L20" s="22">
        <f t="shared" si="77"/>
        <v>168.06700000000001</v>
      </c>
      <c r="M20" s="23">
        <f t="shared" ref="M20:P20" si="78">+M14+M10+M6</f>
        <v>167.239</v>
      </c>
      <c r="N20" s="22">
        <f t="shared" si="77"/>
        <v>166.71899999999999</v>
      </c>
      <c r="O20" s="23">
        <v>167.36</v>
      </c>
      <c r="P20" s="22">
        <f t="shared" si="78"/>
        <v>165.04599999999999</v>
      </c>
      <c r="Q20" s="23">
        <f t="shared" ref="Q20" si="79">+Q14+Q10+Q6</f>
        <v>166.589</v>
      </c>
      <c r="R20" s="22">
        <f t="shared" ref="R20:S20" si="80">+R14+R10+R6</f>
        <v>165</v>
      </c>
      <c r="S20" s="23">
        <f t="shared" si="80"/>
        <v>164.98699999999999</v>
      </c>
      <c r="T20" s="22">
        <f t="shared" ref="T20" si="81">+T14+T10+T6</f>
        <v>165.09899999999999</v>
      </c>
      <c r="U20" s="23">
        <f t="shared" ref="U20" si="82">+U14+U10+U6</f>
        <v>166.93200000000002</v>
      </c>
      <c r="V20" s="22">
        <f t="shared" ref="V20" si="83">+V14+V10+V6</f>
        <v>163.316</v>
      </c>
      <c r="W20" s="23">
        <f t="shared" ref="W20" si="84">+W14+W10+W6</f>
        <v>161.38799999999998</v>
      </c>
      <c r="X20" s="22">
        <f>+X14+X10+X6</f>
        <v>161.59800000000001</v>
      </c>
      <c r="Y20" s="23">
        <f t="shared" ref="Y20" si="85">+Y14+Y10+Y6</f>
        <v>163.08000000000001</v>
      </c>
      <c r="Z20" s="22">
        <f t="shared" ref="Z20:AD20" si="86">+Z14+Z10+Z6</f>
        <v>163.51500000000001</v>
      </c>
      <c r="AA20" s="23">
        <f t="shared" si="86"/>
        <v>163.99300000000002</v>
      </c>
      <c r="AB20" s="22">
        <f t="shared" si="86"/>
        <v>161.517</v>
      </c>
      <c r="AC20" s="23">
        <f t="shared" si="86"/>
        <v>162.387</v>
      </c>
      <c r="AD20" s="22">
        <f t="shared" si="86"/>
        <v>162.55099999999999</v>
      </c>
      <c r="AE20" s="23">
        <f t="shared" ref="AE20" si="87">+AE14+AE10+AE6</f>
        <v>162.94299999999998</v>
      </c>
      <c r="AF20" s="22">
        <f t="shared" ref="AF20" si="88">+AF14+AF10+AF6</f>
        <v>161.815</v>
      </c>
      <c r="AG20" s="23">
        <f t="shared" ref="AG20:AI20" si="89">+AG14+AG10+AG6</f>
        <v>163.465</v>
      </c>
      <c r="AH20" s="22">
        <f t="shared" ref="AH20" si="90">+AH14+AH10+AH6</f>
        <v>162.21499999999997</v>
      </c>
      <c r="AI20" s="23">
        <f t="shared" si="89"/>
        <v>162.58600000000001</v>
      </c>
      <c r="AJ20" s="36">
        <f t="shared" si="13"/>
        <v>1.1980000000000359</v>
      </c>
      <c r="AK20" s="35">
        <f t="shared" si="14"/>
        <v>7.4231045678739196E-3</v>
      </c>
      <c r="AL20" s="45">
        <f t="shared" si="15"/>
        <v>0.37100000000003774</v>
      </c>
      <c r="AM20" s="46">
        <f t="shared" si="16"/>
        <v>2.2870881237865661E-3</v>
      </c>
    </row>
    <row r="21" spans="3:39" ht="15" thickTop="1">
      <c r="F21" s="10"/>
      <c r="H21" s="10"/>
      <c r="J21" s="10"/>
      <c r="L21" s="10"/>
      <c r="N21" s="10"/>
      <c r="P21" s="10"/>
      <c r="R21" s="10"/>
      <c r="T21" s="10"/>
      <c r="V21" s="10"/>
      <c r="X21" s="10"/>
      <c r="Z21" s="10"/>
      <c r="AB21" s="10"/>
      <c r="AD21" s="10"/>
      <c r="AF21" s="10"/>
      <c r="AH21" s="10"/>
      <c r="AJ21" s="30"/>
      <c r="AK21" s="31"/>
      <c r="AL21" s="40"/>
      <c r="AM21" s="42"/>
    </row>
    <row r="22" spans="3:39">
      <c r="F22" s="10"/>
      <c r="H22" s="10"/>
      <c r="J22" s="10"/>
      <c r="L22" s="10"/>
      <c r="N22" s="10"/>
      <c r="P22" s="10"/>
      <c r="R22" s="10"/>
      <c r="T22" s="10"/>
      <c r="V22" s="10"/>
      <c r="X22" s="10"/>
      <c r="Z22" s="10"/>
      <c r="AB22" s="10"/>
      <c r="AD22" s="10"/>
      <c r="AF22" s="10"/>
      <c r="AH22" s="10"/>
      <c r="AJ22" s="30"/>
      <c r="AK22" s="31"/>
      <c r="AL22" s="40"/>
      <c r="AM22" s="42"/>
    </row>
    <row r="23" spans="3:39" ht="15.5">
      <c r="C23" s="5" t="s">
        <v>38</v>
      </c>
      <c r="D23" s="7">
        <v>3209047</v>
      </c>
      <c r="E23" s="7">
        <v>3205584</v>
      </c>
      <c r="F23" s="11">
        <v>3205635</v>
      </c>
      <c r="G23" s="7">
        <v>3204734</v>
      </c>
      <c r="H23" s="11">
        <v>3202328</v>
      </c>
      <c r="I23" s="7">
        <v>3194961</v>
      </c>
      <c r="J23" s="11">
        <v>3193885</v>
      </c>
      <c r="K23" s="7">
        <v>3187898</v>
      </c>
      <c r="L23" s="11">
        <v>3184602</v>
      </c>
      <c r="M23" s="7">
        <v>3184631</v>
      </c>
      <c r="N23" s="11">
        <v>3183480</v>
      </c>
      <c r="O23" s="7">
        <v>3184996</v>
      </c>
      <c r="P23" s="11">
        <v>3185262</v>
      </c>
      <c r="Q23" s="7">
        <v>3186311</v>
      </c>
      <c r="R23" s="11">
        <v>3186977</v>
      </c>
      <c r="S23" s="7">
        <v>3183288</v>
      </c>
      <c r="T23" s="11">
        <v>3188717</v>
      </c>
      <c r="U23" s="7">
        <v>3195630</v>
      </c>
      <c r="V23" s="11">
        <v>3197297</v>
      </c>
      <c r="W23" s="7">
        <v>3194458</v>
      </c>
      <c r="X23" s="11">
        <v>3198373</v>
      </c>
      <c r="Y23" s="7">
        <v>3199584</v>
      </c>
      <c r="Z23" s="11">
        <v>3199185</v>
      </c>
      <c r="AA23" s="7">
        <v>3205856</v>
      </c>
      <c r="AB23" s="11">
        <v>3206500</v>
      </c>
      <c r="AC23" s="7">
        <v>3207640</v>
      </c>
      <c r="AD23" s="11">
        <v>3204500</v>
      </c>
      <c r="AE23" s="7">
        <v>3213260</v>
      </c>
      <c r="AF23" s="11">
        <v>3207421</v>
      </c>
      <c r="AG23" s="7">
        <v>3158754</v>
      </c>
      <c r="AH23" s="11">
        <v>3189012</v>
      </c>
      <c r="AI23" s="7">
        <v>3195645</v>
      </c>
      <c r="AJ23" s="28">
        <f t="shared" si="13"/>
        <v>1187</v>
      </c>
      <c r="AK23" s="32">
        <f t="shared" si="14"/>
        <v>3.7158103189962113E-4</v>
      </c>
      <c r="AL23" s="38">
        <f t="shared" si="15"/>
        <v>6633</v>
      </c>
      <c r="AM23" s="39">
        <f t="shared" si="16"/>
        <v>2.0799545439151687E-3</v>
      </c>
    </row>
    <row r="24" spans="3:39" ht="15.5">
      <c r="C24" s="14"/>
      <c r="D24" s="16"/>
      <c r="E24" s="16"/>
      <c r="F24" s="15"/>
      <c r="G24" s="16"/>
      <c r="H24" s="15"/>
      <c r="I24" s="16"/>
      <c r="J24" s="15"/>
      <c r="K24" s="16"/>
      <c r="L24" s="15"/>
      <c r="M24" s="16"/>
      <c r="N24" s="15"/>
      <c r="O24" s="16"/>
      <c r="P24" s="15"/>
      <c r="Q24" s="16"/>
      <c r="R24" s="15"/>
      <c r="S24" s="16"/>
      <c r="T24" s="15"/>
      <c r="U24" s="16"/>
      <c r="V24" s="15"/>
      <c r="W24" s="16"/>
      <c r="X24" s="15"/>
      <c r="Y24" s="16"/>
      <c r="Z24" s="15"/>
      <c r="AA24" s="16"/>
      <c r="AB24" s="15"/>
      <c r="AC24" s="16"/>
      <c r="AD24" s="15"/>
      <c r="AE24" s="16"/>
      <c r="AF24" s="15"/>
      <c r="AG24" s="16"/>
      <c r="AH24" s="15"/>
      <c r="AI24" s="16"/>
      <c r="AJ24" s="30"/>
      <c r="AK24" s="31"/>
      <c r="AL24" s="40"/>
      <c r="AM24" s="42"/>
    </row>
    <row r="25" spans="3:39">
      <c r="C25" s="1" t="s">
        <v>39</v>
      </c>
      <c r="D25" s="6">
        <v>7509386</v>
      </c>
      <c r="E25" s="6">
        <v>7382356</v>
      </c>
      <c r="F25" s="12">
        <v>7361547</v>
      </c>
      <c r="G25" s="6">
        <v>7376031</v>
      </c>
      <c r="H25" s="12">
        <v>7342736</v>
      </c>
      <c r="I25" s="6">
        <v>7260794</v>
      </c>
      <c r="J25" s="12">
        <v>7200257</v>
      </c>
      <c r="K25" s="6">
        <v>7013510</v>
      </c>
      <c r="L25" s="12">
        <v>6973458</v>
      </c>
      <c r="M25" s="6">
        <v>6953024</v>
      </c>
      <c r="N25" s="12">
        <v>6916882</v>
      </c>
      <c r="O25" s="6">
        <v>6928887</v>
      </c>
      <c r="P25" s="12">
        <v>6926735</v>
      </c>
      <c r="Q25" s="6">
        <v>6906059</v>
      </c>
      <c r="R25" s="12">
        <v>6911462</v>
      </c>
      <c r="S25" s="6">
        <v>6808012</v>
      </c>
      <c r="T25" s="12">
        <v>6867735</v>
      </c>
      <c r="U25" s="6">
        <v>6886827</v>
      </c>
      <c r="V25" s="12">
        <v>6897421</v>
      </c>
      <c r="W25" s="6">
        <v>6861705</v>
      </c>
      <c r="X25" s="12">
        <v>6851464</v>
      </c>
      <c r="Y25" s="6">
        <v>6805706</v>
      </c>
      <c r="Z25" s="12">
        <v>6769071</v>
      </c>
      <c r="AA25" s="6">
        <v>6824908</v>
      </c>
      <c r="AB25" s="12">
        <v>6807519</v>
      </c>
      <c r="AC25" s="6">
        <v>6813401</v>
      </c>
      <c r="AD25" s="12">
        <v>6726450</v>
      </c>
      <c r="AE25" s="6">
        <v>6798741</v>
      </c>
      <c r="AF25" s="12">
        <v>6713298</v>
      </c>
      <c r="AG25" s="6">
        <v>6562489</v>
      </c>
      <c r="AH25" s="12">
        <v>6478930</v>
      </c>
      <c r="AI25" s="6">
        <v>6486239</v>
      </c>
      <c r="AJ25" s="37">
        <f t="shared" si="13"/>
        <v>-375466</v>
      </c>
      <c r="AK25" s="33">
        <f t="shared" si="14"/>
        <v>-5.4719053063342127E-2</v>
      </c>
      <c r="AL25" s="47">
        <f t="shared" si="15"/>
        <v>7309</v>
      </c>
      <c r="AM25" s="41">
        <f t="shared" si="16"/>
        <v>1.1281183775716053E-3</v>
      </c>
    </row>
    <row r="26" spans="3:39">
      <c r="C26" s="1" t="s">
        <v>40</v>
      </c>
      <c r="D26" s="6">
        <v>213669</v>
      </c>
      <c r="E26" s="6">
        <v>144813</v>
      </c>
      <c r="F26" s="12">
        <v>144568</v>
      </c>
      <c r="G26" s="6">
        <v>144221</v>
      </c>
      <c r="H26" s="12">
        <v>144367</v>
      </c>
      <c r="I26" s="6">
        <v>144548</v>
      </c>
      <c r="J26" s="12">
        <v>158936</v>
      </c>
      <c r="K26" s="6">
        <v>155594</v>
      </c>
      <c r="L26" s="12">
        <v>151356</v>
      </c>
      <c r="M26" s="6">
        <v>154583</v>
      </c>
      <c r="N26" s="12">
        <v>149969</v>
      </c>
      <c r="O26" s="6">
        <v>148476</v>
      </c>
      <c r="P26" s="12">
        <v>126527</v>
      </c>
      <c r="Q26" s="6">
        <v>124814</v>
      </c>
      <c r="R26" s="12">
        <v>127563</v>
      </c>
      <c r="S26" s="6">
        <v>130334</v>
      </c>
      <c r="T26" s="12">
        <v>132155</v>
      </c>
      <c r="U26" s="6">
        <v>167466</v>
      </c>
      <c r="V26" s="12">
        <v>157650</v>
      </c>
      <c r="W26" s="6">
        <v>140299</v>
      </c>
      <c r="X26" s="12">
        <v>142204</v>
      </c>
      <c r="Y26" s="6">
        <v>155707</v>
      </c>
      <c r="Z26" s="12">
        <v>156987</v>
      </c>
      <c r="AA26" s="6">
        <v>154844</v>
      </c>
      <c r="AB26" s="12">
        <v>110734</v>
      </c>
      <c r="AC26" s="6">
        <v>107686</v>
      </c>
      <c r="AD26" s="12">
        <v>104992</v>
      </c>
      <c r="AE26" s="6">
        <v>107804</v>
      </c>
      <c r="AF26" s="12">
        <v>107546</v>
      </c>
      <c r="AG26" s="6">
        <v>107979</v>
      </c>
      <c r="AH26" s="12">
        <v>103720</v>
      </c>
      <c r="AI26" s="6">
        <v>103490</v>
      </c>
      <c r="AJ26" s="37">
        <f t="shared" si="13"/>
        <v>-36809</v>
      </c>
      <c r="AK26" s="33">
        <f t="shared" si="14"/>
        <v>-0.26236110022166942</v>
      </c>
      <c r="AL26" s="47">
        <f t="shared" si="15"/>
        <v>-230</v>
      </c>
      <c r="AM26" s="41">
        <f t="shared" si="16"/>
        <v>-2.2175086772078675E-3</v>
      </c>
    </row>
    <row r="27" spans="3:39">
      <c r="C27" s="1" t="s">
        <v>41</v>
      </c>
      <c r="D27" s="6">
        <v>683502</v>
      </c>
      <c r="E27" s="6">
        <v>751869</v>
      </c>
      <c r="F27" s="12">
        <v>757043</v>
      </c>
      <c r="G27" s="6">
        <v>756862</v>
      </c>
      <c r="H27" s="12">
        <v>743059</v>
      </c>
      <c r="I27" s="6">
        <v>722770</v>
      </c>
      <c r="J27" s="12">
        <v>724790</v>
      </c>
      <c r="K27" s="6">
        <v>700999</v>
      </c>
      <c r="L27" s="12">
        <v>699443</v>
      </c>
      <c r="M27" s="6">
        <v>695980</v>
      </c>
      <c r="N27" s="12">
        <v>695411</v>
      </c>
      <c r="O27" s="6">
        <v>681644</v>
      </c>
      <c r="P27" s="12">
        <v>665251</v>
      </c>
      <c r="Q27" s="6">
        <v>676680</v>
      </c>
      <c r="R27" s="12">
        <v>669409</v>
      </c>
      <c r="S27" s="6">
        <v>671241</v>
      </c>
      <c r="T27" s="12">
        <v>672498</v>
      </c>
      <c r="U27" s="6">
        <v>670258</v>
      </c>
      <c r="V27" s="12">
        <v>669069</v>
      </c>
      <c r="W27" s="6">
        <v>667273</v>
      </c>
      <c r="X27" s="12">
        <v>669842</v>
      </c>
      <c r="Y27" s="6">
        <v>669928</v>
      </c>
      <c r="Z27" s="12">
        <v>665969</v>
      </c>
      <c r="AA27" s="6">
        <v>656257</v>
      </c>
      <c r="AB27" s="12">
        <v>656989</v>
      </c>
      <c r="AC27" s="6">
        <v>662285</v>
      </c>
      <c r="AD27" s="12">
        <v>670735</v>
      </c>
      <c r="AE27" s="6">
        <v>672762</v>
      </c>
      <c r="AF27" s="12">
        <v>674824</v>
      </c>
      <c r="AG27" s="6">
        <v>684429</v>
      </c>
      <c r="AH27" s="12">
        <v>688429</v>
      </c>
      <c r="AI27" s="6">
        <v>691805</v>
      </c>
      <c r="AJ27" s="37">
        <f t="shared" si="13"/>
        <v>24532</v>
      </c>
      <c r="AK27" s="33">
        <f t="shared" si="14"/>
        <v>3.6764562630287753E-2</v>
      </c>
      <c r="AL27" s="47">
        <f t="shared" si="15"/>
        <v>3376</v>
      </c>
      <c r="AM27" s="41">
        <f t="shared" si="16"/>
        <v>4.9039189226485229E-3</v>
      </c>
    </row>
    <row r="28" spans="3:39">
      <c r="C28" s="1" t="s">
        <v>42</v>
      </c>
      <c r="D28" s="6">
        <v>50943</v>
      </c>
      <c r="E28" s="6">
        <v>57541</v>
      </c>
      <c r="F28" s="12">
        <v>57475</v>
      </c>
      <c r="G28" s="6">
        <v>57473</v>
      </c>
      <c r="H28" s="12">
        <v>59712</v>
      </c>
      <c r="I28" s="6">
        <v>59892</v>
      </c>
      <c r="J28" s="12">
        <v>59731</v>
      </c>
      <c r="K28" s="6">
        <v>58156</v>
      </c>
      <c r="L28" s="12">
        <v>58334</v>
      </c>
      <c r="M28" s="6">
        <v>57998</v>
      </c>
      <c r="N28" s="12">
        <v>58947</v>
      </c>
      <c r="O28" s="6">
        <v>59445</v>
      </c>
      <c r="P28" s="12">
        <v>59232</v>
      </c>
      <c r="Q28" s="6">
        <v>58982</v>
      </c>
      <c r="R28" s="12">
        <v>58375</v>
      </c>
      <c r="S28" s="6">
        <v>58148</v>
      </c>
      <c r="T28" s="12">
        <v>49330</v>
      </c>
      <c r="U28" s="6">
        <v>48001</v>
      </c>
      <c r="V28" s="12">
        <v>46709</v>
      </c>
      <c r="W28" s="6">
        <v>45826</v>
      </c>
      <c r="X28" s="12">
        <v>56911</v>
      </c>
      <c r="Y28" s="6">
        <v>56932</v>
      </c>
      <c r="Z28" s="12">
        <v>57770</v>
      </c>
      <c r="AA28" s="6">
        <v>58036</v>
      </c>
      <c r="AB28" s="12">
        <v>58456</v>
      </c>
      <c r="AC28" s="6">
        <v>56850</v>
      </c>
      <c r="AD28" s="12">
        <v>52908</v>
      </c>
      <c r="AE28" s="6">
        <v>52636</v>
      </c>
      <c r="AF28" s="12">
        <v>50228</v>
      </c>
      <c r="AG28" s="6">
        <v>50476</v>
      </c>
      <c r="AH28" s="12">
        <v>51717</v>
      </c>
      <c r="AI28" s="6">
        <v>52459</v>
      </c>
      <c r="AJ28" s="37">
        <f t="shared" si="13"/>
        <v>6633</v>
      </c>
      <c r="AK28" s="33">
        <f t="shared" si="14"/>
        <v>0.14474315890542486</v>
      </c>
      <c r="AL28" s="47">
        <f t="shared" si="15"/>
        <v>742</v>
      </c>
      <c r="AM28" s="41">
        <f t="shared" si="16"/>
        <v>1.4347313262563567E-2</v>
      </c>
    </row>
    <row r="29" spans="3:39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1" spans="3:39">
      <c r="C31" s="20"/>
    </row>
    <row r="32" spans="3:39">
      <c r="C32" s="20" t="s">
        <v>43</v>
      </c>
      <c r="AK32" s="27"/>
    </row>
    <row r="33" spans="3:3">
      <c r="C33" s="20" t="s">
        <v>44</v>
      </c>
    </row>
    <row r="34" spans="3:3" ht="15.65" customHeight="1">
      <c r="C34" s="20" t="s">
        <v>45</v>
      </c>
    </row>
    <row r="35" spans="3:3">
      <c r="C35" s="20" t="s">
        <v>46</v>
      </c>
    </row>
    <row r="36" spans="3:3">
      <c r="C36" s="20" t="s">
        <v>47</v>
      </c>
    </row>
  </sheetData>
  <mergeCells count="1">
    <mergeCell ref="D4:A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8D00-2908-434E-9486-309964BB1165}">
  <dimension ref="A1:BG49"/>
  <sheetViews>
    <sheetView tabSelected="1" zoomScale="70" zoomScaleNormal="70" workbookViewId="0">
      <pane xSplit="1" topLeftCell="B1" activePane="topRight" state="frozen"/>
      <selection activeCell="A16" sqref="A16"/>
      <selection pane="topRight" activeCell="BA45" sqref="BA45"/>
    </sheetView>
  </sheetViews>
  <sheetFormatPr baseColWidth="10" defaultColWidth="11.453125" defaultRowHeight="13"/>
  <cols>
    <col min="1" max="1" width="3.26953125" style="135" customWidth="1"/>
    <col min="2" max="2" width="38" style="51" customWidth="1"/>
    <col min="3" max="3" width="8.453125" style="51" hidden="1" customWidth="1"/>
    <col min="4" max="13" width="8.1796875" style="51" hidden="1" customWidth="1"/>
    <col min="14" max="14" width="8.453125" style="51" hidden="1" customWidth="1"/>
    <col min="15" max="23" width="8.1796875" style="51" hidden="1" customWidth="1"/>
    <col min="24" max="39" width="8.81640625" style="51" hidden="1" customWidth="1"/>
    <col min="40" max="40" width="8.984375E-2" style="51" customWidth="1"/>
    <col min="41" max="42" width="8.08984375" style="51" hidden="1" customWidth="1"/>
    <col min="43" max="51" width="8.08984375" style="51" bestFit="1" customWidth="1"/>
    <col min="52" max="52" width="8.08984375" style="99" bestFit="1" customWidth="1"/>
    <col min="53" max="53" width="8.08984375" style="105" bestFit="1" customWidth="1"/>
    <col min="54" max="54" width="8.08984375" style="99" bestFit="1" customWidth="1"/>
    <col min="55" max="55" width="8.08984375" style="105" bestFit="1" customWidth="1"/>
    <col min="56" max="56" width="13.08984375" style="124" bestFit="1" customWidth="1"/>
    <col min="57" max="57" width="14.90625" style="116" bestFit="1" customWidth="1"/>
    <col min="58" max="58" width="9.36328125" style="124" bestFit="1" customWidth="1"/>
    <col min="59" max="59" width="11.1796875" style="116" bestFit="1" customWidth="1"/>
    <col min="60" max="16384" width="11.453125" style="51"/>
  </cols>
  <sheetData>
    <row r="1" spans="2:59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X1" s="53"/>
    </row>
    <row r="2" spans="2:59">
      <c r="B2" s="52"/>
      <c r="C2" s="54" t="s">
        <v>78</v>
      </c>
      <c r="D2" s="55" t="s">
        <v>66</v>
      </c>
      <c r="E2" s="54" t="s">
        <v>67</v>
      </c>
      <c r="F2" s="55" t="s">
        <v>68</v>
      </c>
      <c r="G2" s="54" t="s">
        <v>23</v>
      </c>
      <c r="H2" s="55" t="s">
        <v>24</v>
      </c>
      <c r="I2" s="54" t="s">
        <v>25</v>
      </c>
      <c r="J2" s="55" t="s">
        <v>69</v>
      </c>
      <c r="K2" s="54" t="s">
        <v>70</v>
      </c>
      <c r="L2" s="55" t="s">
        <v>71</v>
      </c>
      <c r="M2" s="54" t="s">
        <v>72</v>
      </c>
      <c r="N2" s="55" t="s">
        <v>73</v>
      </c>
      <c r="O2" s="54" t="s">
        <v>74</v>
      </c>
      <c r="P2" s="55" t="s">
        <v>75</v>
      </c>
      <c r="Q2" s="54" t="s">
        <v>76</v>
      </c>
      <c r="R2" s="55" t="s">
        <v>77</v>
      </c>
      <c r="S2" s="54" t="s">
        <v>65</v>
      </c>
      <c r="T2" s="55" t="s">
        <v>80</v>
      </c>
      <c r="U2" s="54" t="s">
        <v>81</v>
      </c>
      <c r="V2" s="55" t="s">
        <v>79</v>
      </c>
      <c r="W2" s="54" t="s">
        <v>84</v>
      </c>
      <c r="X2" s="55" t="s">
        <v>85</v>
      </c>
      <c r="Y2" s="54" t="s">
        <v>86</v>
      </c>
      <c r="Z2" s="55" t="s">
        <v>87</v>
      </c>
      <c r="AA2" s="54" t="s">
        <v>88</v>
      </c>
      <c r="AB2" s="55" t="s">
        <v>89</v>
      </c>
      <c r="AC2" s="85" t="s">
        <v>90</v>
      </c>
      <c r="AD2" s="55" t="s">
        <v>91</v>
      </c>
      <c r="AE2" s="85" t="s">
        <v>92</v>
      </c>
      <c r="AF2" s="88" t="s">
        <v>93</v>
      </c>
      <c r="AG2" s="85" t="s">
        <v>94</v>
      </c>
      <c r="AH2" s="88" t="s">
        <v>95</v>
      </c>
      <c r="AI2" s="85" t="s">
        <v>96</v>
      </c>
      <c r="AJ2" s="91" t="s">
        <v>97</v>
      </c>
      <c r="AK2" s="86" t="s">
        <v>98</v>
      </c>
      <c r="AL2" s="91" t="s">
        <v>99</v>
      </c>
      <c r="AM2" s="86" t="s">
        <v>100</v>
      </c>
      <c r="AN2" s="91" t="s">
        <v>101</v>
      </c>
      <c r="AO2" s="86" t="s">
        <v>103</v>
      </c>
      <c r="AP2" s="86" t="s">
        <v>104</v>
      </c>
      <c r="AQ2" s="86" t="s">
        <v>105</v>
      </c>
      <c r="AR2" s="91" t="s">
        <v>106</v>
      </c>
      <c r="AS2" s="86" t="s">
        <v>107</v>
      </c>
      <c r="AT2" s="91" t="s">
        <v>108</v>
      </c>
      <c r="AU2" s="86" t="s">
        <v>109</v>
      </c>
      <c r="AV2" s="91" t="s">
        <v>110</v>
      </c>
      <c r="AW2" s="86" t="s">
        <v>111</v>
      </c>
      <c r="AX2" s="91" t="s">
        <v>112</v>
      </c>
      <c r="AY2" s="86" t="s">
        <v>113</v>
      </c>
      <c r="AZ2" s="100" t="s">
        <v>114</v>
      </c>
      <c r="BA2" s="106" t="s">
        <v>118</v>
      </c>
      <c r="BB2" s="100" t="s">
        <v>139</v>
      </c>
      <c r="BC2" s="106" t="s">
        <v>159</v>
      </c>
      <c r="BD2" s="118" t="s">
        <v>119</v>
      </c>
      <c r="BE2" s="119" t="s">
        <v>120</v>
      </c>
      <c r="BF2" s="118" t="s">
        <v>121</v>
      </c>
      <c r="BG2" s="119" t="s">
        <v>122</v>
      </c>
    </row>
    <row r="3" spans="2:59">
      <c r="B3" s="56" t="s">
        <v>28</v>
      </c>
      <c r="C3" s="57">
        <f t="shared" ref="C3:H3" si="0">+C5+C6</f>
        <v>65.887</v>
      </c>
      <c r="D3" s="58">
        <f t="shared" si="0"/>
        <v>65.685000000000002</v>
      </c>
      <c r="E3" s="57">
        <f t="shared" si="0"/>
        <v>66.849000000000004</v>
      </c>
      <c r="F3" s="58">
        <f t="shared" si="0"/>
        <v>67.62</v>
      </c>
      <c r="G3" s="57">
        <f t="shared" si="0"/>
        <v>69.509</v>
      </c>
      <c r="H3" s="58">
        <f t="shared" si="0"/>
        <v>67.600999999999999</v>
      </c>
      <c r="I3" s="57">
        <f>+I5+I6</f>
        <v>68.290000000000006</v>
      </c>
      <c r="J3" s="58">
        <f t="shared" ref="J3" si="1">+J5+J6</f>
        <v>68.132000000000005</v>
      </c>
      <c r="K3" s="57">
        <f>+K5+K6</f>
        <v>68.227000000000004</v>
      </c>
      <c r="L3" s="58">
        <f t="shared" ref="L3" si="2">+L5+L6</f>
        <v>68.155000000000001</v>
      </c>
      <c r="M3" s="57">
        <f>+M5+M6</f>
        <v>68.59899999999999</v>
      </c>
      <c r="N3" s="58">
        <f t="shared" ref="N3:AR3" si="3">+N5+N6</f>
        <v>67.47</v>
      </c>
      <c r="O3" s="57">
        <f t="shared" si="3"/>
        <v>67.456000000000003</v>
      </c>
      <c r="P3" s="58">
        <f t="shared" si="3"/>
        <v>67.316000000000003</v>
      </c>
      <c r="Q3" s="57">
        <f t="shared" si="3"/>
        <v>68.97</v>
      </c>
      <c r="R3" s="58">
        <f t="shared" si="3"/>
        <v>68.48</v>
      </c>
      <c r="S3" s="57">
        <f t="shared" si="3"/>
        <v>70.781075827999999</v>
      </c>
      <c r="T3" s="58">
        <f t="shared" si="3"/>
        <v>68.097999999999999</v>
      </c>
      <c r="U3" s="57">
        <f t="shared" si="3"/>
        <v>68.993667764999998</v>
      </c>
      <c r="V3" s="58">
        <f t="shared" si="3"/>
        <v>68.863541765999997</v>
      </c>
      <c r="W3" s="57">
        <f t="shared" si="3"/>
        <v>68.86523320500001</v>
      </c>
      <c r="X3" s="58">
        <f t="shared" si="3"/>
        <v>71.242417894599996</v>
      </c>
      <c r="Y3" s="57">
        <f t="shared" si="3"/>
        <v>72.139073750999998</v>
      </c>
      <c r="Z3" s="58">
        <f t="shared" si="3"/>
        <v>70.257484566000002</v>
      </c>
      <c r="AA3" s="57">
        <f t="shared" si="3"/>
        <v>70.352647942000004</v>
      </c>
      <c r="AB3" s="58">
        <f t="shared" si="3"/>
        <v>70.933210153000005</v>
      </c>
      <c r="AC3" s="65">
        <f t="shared" si="3"/>
        <v>71.368313221999998</v>
      </c>
      <c r="AD3" s="58">
        <f t="shared" si="3"/>
        <v>72.436857144000001</v>
      </c>
      <c r="AE3" s="65">
        <f t="shared" si="3"/>
        <v>73.955190568999996</v>
      </c>
      <c r="AF3" s="89">
        <f t="shared" si="3"/>
        <v>70.595795115000001</v>
      </c>
      <c r="AG3" s="65">
        <f t="shared" si="3"/>
        <v>73.765785128000005</v>
      </c>
      <c r="AH3" s="89">
        <f t="shared" si="3"/>
        <v>74.139951369000002</v>
      </c>
      <c r="AI3" s="65">
        <f t="shared" si="3"/>
        <v>75.048939005999998</v>
      </c>
      <c r="AJ3" s="89">
        <f t="shared" si="3"/>
        <v>77.768553593000007</v>
      </c>
      <c r="AK3" s="65">
        <f t="shared" si="3"/>
        <v>78.265603611000003</v>
      </c>
      <c r="AL3" s="89">
        <f t="shared" si="3"/>
        <v>78.094476862999997</v>
      </c>
      <c r="AM3" s="65">
        <f t="shared" si="3"/>
        <v>76.853735040000004</v>
      </c>
      <c r="AN3" s="89">
        <f t="shared" si="3"/>
        <v>74.676220800999999</v>
      </c>
      <c r="AO3" s="65">
        <f t="shared" si="3"/>
        <v>75.648032494999995</v>
      </c>
      <c r="AP3" s="65">
        <f t="shared" si="3"/>
        <v>76.138702444000003</v>
      </c>
      <c r="AQ3" s="65">
        <f t="shared" si="3"/>
        <v>77.249471169999993</v>
      </c>
      <c r="AR3" s="89">
        <f t="shared" si="3"/>
        <v>74.985026631000011</v>
      </c>
      <c r="AS3" s="65">
        <f t="shared" ref="AS3:AY3" si="4">+AS5+AS6</f>
        <v>76.555509246</v>
      </c>
      <c r="AT3" s="89">
        <f t="shared" si="4"/>
        <v>75.735913788000005</v>
      </c>
      <c r="AU3" s="65">
        <f t="shared" si="4"/>
        <v>77.068933891</v>
      </c>
      <c r="AV3" s="89">
        <f t="shared" si="4"/>
        <v>77.046021162000002</v>
      </c>
      <c r="AW3" s="65">
        <f t="shared" si="4"/>
        <v>77.532945159999997</v>
      </c>
      <c r="AX3" s="89">
        <f t="shared" si="4"/>
        <v>77.925577970000006</v>
      </c>
      <c r="AY3" s="65">
        <f t="shared" si="4"/>
        <v>76.281244694999998</v>
      </c>
      <c r="AZ3" s="89">
        <f>+AZ5+AZ6</f>
        <v>74.985836516999996</v>
      </c>
      <c r="BA3" s="107">
        <v>78.099999999999994</v>
      </c>
      <c r="BB3" s="89">
        <v>78</v>
      </c>
      <c r="BC3" s="107">
        <v>78.400000000000006</v>
      </c>
      <c r="BD3" s="125">
        <v>0.3</v>
      </c>
      <c r="BE3" s="120">
        <v>4.0000000000000001E-3</v>
      </c>
      <c r="BF3" s="128">
        <v>1.1000000000000001</v>
      </c>
      <c r="BG3" s="120">
        <v>1.46E-2</v>
      </c>
    </row>
    <row r="4" spans="2:59" ht="14.5">
      <c r="B4" s="51" t="s">
        <v>83</v>
      </c>
      <c r="C4" s="59"/>
      <c r="D4" s="60"/>
      <c r="E4" s="59"/>
      <c r="F4" s="60"/>
      <c r="G4" s="59"/>
      <c r="H4" s="60"/>
      <c r="I4" s="59"/>
      <c r="J4" s="60"/>
      <c r="K4" s="59"/>
      <c r="L4" s="60"/>
      <c r="M4" s="59"/>
      <c r="N4" s="60"/>
      <c r="O4" s="61">
        <v>227.67856346400001</v>
      </c>
      <c r="P4" s="62">
        <v>224.04027408600001</v>
      </c>
      <c r="Q4" s="61">
        <v>224.02706995099999</v>
      </c>
      <c r="R4" s="62">
        <v>218.62118233199999</v>
      </c>
      <c r="S4" s="61">
        <v>219.15072972499999</v>
      </c>
      <c r="T4" s="62">
        <v>219.15972972500001</v>
      </c>
      <c r="U4" s="61">
        <v>218.39329547400001</v>
      </c>
      <c r="V4" s="62">
        <v>219.045275129</v>
      </c>
      <c r="W4" s="61">
        <v>219.343973046</v>
      </c>
      <c r="X4" s="62">
        <v>219.46156118799999</v>
      </c>
      <c r="Y4" s="61">
        <v>218.90591242299999</v>
      </c>
      <c r="Z4" s="62">
        <v>219.035187944</v>
      </c>
      <c r="AA4" s="61">
        <v>223.51424991100001</v>
      </c>
      <c r="AB4" s="62">
        <v>222.66859981299999</v>
      </c>
      <c r="AC4" s="63">
        <v>219.646464253</v>
      </c>
      <c r="AD4" s="62">
        <v>219.778105622</v>
      </c>
      <c r="AE4" s="63">
        <v>219.32036675000001</v>
      </c>
      <c r="AF4" s="62">
        <v>216.04886963199999</v>
      </c>
      <c r="AG4" s="61">
        <v>217.993536554</v>
      </c>
      <c r="AH4" s="62">
        <v>221.26200169099999</v>
      </c>
      <c r="AI4" s="61">
        <v>225.569896202</v>
      </c>
      <c r="AJ4" s="90">
        <v>243.739786778</v>
      </c>
      <c r="AK4" s="63">
        <v>249.34690833499999</v>
      </c>
      <c r="AL4" s="90">
        <v>251.36622268400001</v>
      </c>
      <c r="AM4" s="63">
        <v>251.869094241</v>
      </c>
      <c r="AN4" s="90">
        <v>251.64709662499999</v>
      </c>
      <c r="AO4" s="63">
        <v>253.010793366</v>
      </c>
      <c r="AP4" s="63">
        <v>256.70814957900001</v>
      </c>
      <c r="AQ4" s="63">
        <v>260.45916232600001</v>
      </c>
      <c r="AR4" s="90">
        <v>265.51671085200002</v>
      </c>
      <c r="AS4" s="63">
        <v>268.986543466</v>
      </c>
      <c r="AT4" s="90">
        <v>271.30660708699997</v>
      </c>
      <c r="AU4" s="63">
        <v>273.88739910999999</v>
      </c>
      <c r="AV4" s="90">
        <v>275.74898108100001</v>
      </c>
      <c r="AW4" s="63">
        <v>279.434407609</v>
      </c>
      <c r="AX4" s="90">
        <v>279.88390533500001</v>
      </c>
      <c r="AY4" s="63">
        <v>281.85083896999998</v>
      </c>
      <c r="AZ4" s="12">
        <v>282.11393172200002</v>
      </c>
      <c r="BA4" s="108">
        <v>283.2</v>
      </c>
      <c r="BB4" s="12">
        <v>283.60000000000002</v>
      </c>
      <c r="BC4" s="108">
        <v>283.8</v>
      </c>
      <c r="BD4" s="117">
        <v>0.1</v>
      </c>
      <c r="BE4" s="121">
        <v>0</v>
      </c>
      <c r="BF4" s="130">
        <v>23.3</v>
      </c>
      <c r="BG4" s="121">
        <v>8.9599999999999999E-2</v>
      </c>
    </row>
    <row r="5" spans="2:59">
      <c r="B5" s="51" t="s">
        <v>29</v>
      </c>
      <c r="C5" s="61">
        <v>46.898000000000003</v>
      </c>
      <c r="D5" s="62">
        <v>46.128</v>
      </c>
      <c r="E5" s="61">
        <v>45.402999999999999</v>
      </c>
      <c r="F5" s="62">
        <v>45.695999999999998</v>
      </c>
      <c r="G5" s="61">
        <v>45.792999999999999</v>
      </c>
      <c r="H5" s="62">
        <v>43.472000000000001</v>
      </c>
      <c r="I5" s="61">
        <v>43.533000000000001</v>
      </c>
      <c r="J5" s="62">
        <v>44.124000000000002</v>
      </c>
      <c r="K5" s="61">
        <v>44.502000000000002</v>
      </c>
      <c r="L5" s="62">
        <v>44.402000000000001</v>
      </c>
      <c r="M5" s="61">
        <v>44.055999999999997</v>
      </c>
      <c r="N5" s="62">
        <v>44.19</v>
      </c>
      <c r="O5" s="61">
        <v>44.506</v>
      </c>
      <c r="P5" s="62">
        <v>44.26</v>
      </c>
      <c r="Q5" s="61">
        <v>44.63</v>
      </c>
      <c r="R5" s="62">
        <v>44.883000000000003</v>
      </c>
      <c r="S5" s="63">
        <v>42.471026000000002</v>
      </c>
      <c r="T5" s="62">
        <v>40.299999999999997</v>
      </c>
      <c r="U5" s="61">
        <v>40.223185602000001</v>
      </c>
      <c r="V5" s="62">
        <v>41.018921278999997</v>
      </c>
      <c r="W5" s="61">
        <v>41.374607967000003</v>
      </c>
      <c r="X5" s="62">
        <v>42.257775088599999</v>
      </c>
      <c r="Y5" s="61">
        <v>42.167019427</v>
      </c>
      <c r="Z5" s="62">
        <v>42.128612431000001</v>
      </c>
      <c r="AA5" s="61">
        <v>42.411953828999998</v>
      </c>
      <c r="AB5" s="62">
        <v>42.912733936999999</v>
      </c>
      <c r="AC5" s="63">
        <v>42.585798828999998</v>
      </c>
      <c r="AD5" s="62">
        <v>42.608365401</v>
      </c>
      <c r="AE5" s="63">
        <v>42.639377625999998</v>
      </c>
      <c r="AF5" s="90">
        <v>41.3617858</v>
      </c>
      <c r="AG5" s="63">
        <v>41.667910816000003</v>
      </c>
      <c r="AH5" s="90">
        <v>42.856826687000002</v>
      </c>
      <c r="AI5" s="63">
        <v>44.757161519</v>
      </c>
      <c r="AJ5" s="90">
        <v>45.149245116000003</v>
      </c>
      <c r="AK5" s="63">
        <v>45.155791846</v>
      </c>
      <c r="AL5" s="90">
        <v>44.705337720999999</v>
      </c>
      <c r="AM5" s="63">
        <v>43.594289680999999</v>
      </c>
      <c r="AN5" s="90">
        <v>43.067781457999999</v>
      </c>
      <c r="AO5" s="63">
        <v>42.687101304999999</v>
      </c>
      <c r="AP5" s="63">
        <v>42.194799129000003</v>
      </c>
      <c r="AQ5" s="63">
        <v>41.930002090999999</v>
      </c>
      <c r="AR5" s="90">
        <v>40.573055068000002</v>
      </c>
      <c r="AS5" s="63">
        <v>40.172752054999997</v>
      </c>
      <c r="AT5" s="90">
        <v>41.100695938999998</v>
      </c>
      <c r="AU5" s="63">
        <v>41.525191692</v>
      </c>
      <c r="AV5" s="90">
        <v>41.581287215000003</v>
      </c>
      <c r="AW5" s="63">
        <v>42.106689005</v>
      </c>
      <c r="AX5" s="90">
        <v>41.967972140000001</v>
      </c>
      <c r="AY5" s="63">
        <v>42.247223701000003</v>
      </c>
      <c r="AZ5" s="90">
        <v>42.314079665000001</v>
      </c>
      <c r="BA5" s="108">
        <v>42.3</v>
      </c>
      <c r="BB5" s="90">
        <v>42.3</v>
      </c>
      <c r="BC5" s="108">
        <v>42.3</v>
      </c>
      <c r="BD5" s="117">
        <v>0</v>
      </c>
      <c r="BE5" s="121">
        <v>0</v>
      </c>
      <c r="BF5" s="130">
        <v>0.4</v>
      </c>
      <c r="BG5" s="121">
        <v>8.5000000000000006E-3</v>
      </c>
    </row>
    <row r="6" spans="2:59">
      <c r="B6" s="51" t="s">
        <v>30</v>
      </c>
      <c r="C6" s="61">
        <v>18.989000000000001</v>
      </c>
      <c r="D6" s="62">
        <v>19.556999999999999</v>
      </c>
      <c r="E6" s="61">
        <v>21.446000000000002</v>
      </c>
      <c r="F6" s="62">
        <v>21.923999999999999</v>
      </c>
      <c r="G6" s="61">
        <v>23.716000000000001</v>
      </c>
      <c r="H6" s="62">
        <v>24.129000000000001</v>
      </c>
      <c r="I6" s="61">
        <v>24.757000000000001</v>
      </c>
      <c r="J6" s="62">
        <v>24.007999999999999</v>
      </c>
      <c r="K6" s="61">
        <v>23.725000000000001</v>
      </c>
      <c r="L6" s="62">
        <v>23.753</v>
      </c>
      <c r="M6" s="61">
        <v>24.542999999999999</v>
      </c>
      <c r="N6" s="62">
        <v>23.28</v>
      </c>
      <c r="O6" s="61">
        <v>22.95</v>
      </c>
      <c r="P6" s="62">
        <v>23.056000000000001</v>
      </c>
      <c r="Q6" s="61">
        <v>24.34</v>
      </c>
      <c r="R6" s="62">
        <v>23.597000000000001</v>
      </c>
      <c r="S6" s="63">
        <v>28.310049828</v>
      </c>
      <c r="T6" s="62">
        <v>27.797999999999998</v>
      </c>
      <c r="U6" s="61">
        <v>28.770482163</v>
      </c>
      <c r="V6" s="62">
        <v>27.844620487</v>
      </c>
      <c r="W6" s="61">
        <v>27.490625238</v>
      </c>
      <c r="X6" s="62">
        <v>28.984642806</v>
      </c>
      <c r="Y6" s="61">
        <v>29.972054323999998</v>
      </c>
      <c r="Z6" s="62">
        <v>28.128872135000002</v>
      </c>
      <c r="AA6" s="61">
        <v>27.940694112999999</v>
      </c>
      <c r="AB6" s="62">
        <v>28.020476215999999</v>
      </c>
      <c r="AC6" s="63">
        <v>28.782514393</v>
      </c>
      <c r="AD6" s="62">
        <v>29.828491743000001</v>
      </c>
      <c r="AE6" s="63">
        <v>31.315812943000001</v>
      </c>
      <c r="AF6" s="90">
        <v>29.234009315000002</v>
      </c>
      <c r="AG6" s="63">
        <v>32.097874312000002</v>
      </c>
      <c r="AH6" s="90">
        <v>31.283124682</v>
      </c>
      <c r="AI6" s="63">
        <v>30.291777487000001</v>
      </c>
      <c r="AJ6" s="90">
        <v>32.619308476999997</v>
      </c>
      <c r="AK6" s="63">
        <v>33.109811765000003</v>
      </c>
      <c r="AL6" s="90">
        <v>33.389139141999998</v>
      </c>
      <c r="AM6" s="63">
        <v>33.259445358999997</v>
      </c>
      <c r="AN6" s="90">
        <v>31.608439343000001</v>
      </c>
      <c r="AO6" s="63">
        <v>32.960931189999997</v>
      </c>
      <c r="AP6" s="63">
        <v>33.943903315</v>
      </c>
      <c r="AQ6" s="63">
        <v>35.319469079000001</v>
      </c>
      <c r="AR6" s="90">
        <v>34.411971563000002</v>
      </c>
      <c r="AS6" s="63">
        <v>36.382757191000003</v>
      </c>
      <c r="AT6" s="90">
        <v>34.635217849</v>
      </c>
      <c r="AU6" s="63">
        <v>35.543742199</v>
      </c>
      <c r="AV6" s="90">
        <v>35.464733946999999</v>
      </c>
      <c r="AW6" s="63">
        <v>35.426256154999997</v>
      </c>
      <c r="AX6" s="90">
        <v>35.957605829999999</v>
      </c>
      <c r="AY6" s="63">
        <v>34.034020994000002</v>
      </c>
      <c r="AZ6" s="90">
        <v>32.671756852000001</v>
      </c>
      <c r="BA6" s="108">
        <v>35.9</v>
      </c>
      <c r="BB6" s="90">
        <v>35.700000000000003</v>
      </c>
      <c r="BC6" s="108">
        <v>36.1</v>
      </c>
      <c r="BD6" s="117">
        <v>0.3</v>
      </c>
      <c r="BE6" s="121">
        <v>0.01</v>
      </c>
      <c r="BF6" s="130">
        <v>0.8</v>
      </c>
      <c r="BG6" s="121">
        <v>2.1899999999999999E-2</v>
      </c>
    </row>
    <row r="7" spans="2:59">
      <c r="D7" s="64"/>
      <c r="F7" s="64"/>
      <c r="H7" s="64"/>
      <c r="J7" s="64"/>
      <c r="L7" s="64"/>
      <c r="N7" s="64"/>
      <c r="P7" s="64"/>
      <c r="R7" s="64"/>
      <c r="S7" s="63"/>
      <c r="T7" s="64"/>
      <c r="V7" s="64"/>
      <c r="X7" s="64"/>
      <c r="Z7" s="64"/>
      <c r="AB7" s="64"/>
      <c r="AC7" s="86"/>
      <c r="AD7" s="64"/>
      <c r="AE7" s="86"/>
      <c r="AF7" s="91"/>
      <c r="AG7" s="86"/>
      <c r="AH7" s="91"/>
      <c r="AI7" s="86"/>
      <c r="AJ7" s="91"/>
      <c r="AK7" s="86"/>
      <c r="AL7" s="91"/>
      <c r="AM7" s="86"/>
      <c r="AN7" s="91"/>
      <c r="AO7" s="86"/>
      <c r="AP7" s="86"/>
      <c r="AR7" s="91"/>
      <c r="AS7" s="86"/>
      <c r="AT7" s="91"/>
      <c r="AU7" s="86"/>
      <c r="AV7" s="91"/>
      <c r="AW7" s="86"/>
      <c r="AX7" s="91"/>
      <c r="AY7" s="86"/>
      <c r="AZ7" s="91"/>
      <c r="BA7" s="106"/>
      <c r="BB7" s="91"/>
      <c r="BC7" s="106"/>
      <c r="BD7" s="117"/>
      <c r="BE7" s="119"/>
      <c r="BF7" s="132"/>
      <c r="BG7" s="119"/>
    </row>
    <row r="8" spans="2:59">
      <c r="B8" s="56" t="s">
        <v>31</v>
      </c>
      <c r="C8" s="57">
        <f t="shared" ref="C8:H8" si="5">+C9+C10</f>
        <v>1.1679999999999999</v>
      </c>
      <c r="D8" s="58">
        <f t="shared" si="5"/>
        <v>1.31</v>
      </c>
      <c r="E8" s="57">
        <f t="shared" si="5"/>
        <v>1.458</v>
      </c>
      <c r="F8" s="58">
        <f t="shared" si="5"/>
        <v>1.623</v>
      </c>
      <c r="G8" s="57">
        <f t="shared" si="5"/>
        <v>1.635</v>
      </c>
      <c r="H8" s="58">
        <f t="shared" si="5"/>
        <v>1.093</v>
      </c>
      <c r="I8" s="57">
        <f>+I9+I10</f>
        <v>1.04</v>
      </c>
      <c r="J8" s="58">
        <f t="shared" ref="J8" si="6">+J9+J10</f>
        <v>1.016</v>
      </c>
      <c r="K8" s="57">
        <f>+K9+K10</f>
        <v>1.085</v>
      </c>
      <c r="L8" s="58">
        <f t="shared" ref="L8" si="7">+L9+L10</f>
        <v>1.1060000000000001</v>
      </c>
      <c r="M8" s="57">
        <f>+M9+M10</f>
        <v>1.103</v>
      </c>
      <c r="N8" s="58">
        <f t="shared" ref="N8:U8" si="8">+N9+N10</f>
        <v>1.0049999999999999</v>
      </c>
      <c r="O8" s="57">
        <f t="shared" si="8"/>
        <v>0.97699999999999998</v>
      </c>
      <c r="P8" s="58">
        <f t="shared" si="8"/>
        <v>1.02</v>
      </c>
      <c r="Q8" s="57">
        <f t="shared" si="8"/>
        <v>1.022</v>
      </c>
      <c r="R8" s="58">
        <f t="shared" si="8"/>
        <v>1.0395589999999999</v>
      </c>
      <c r="S8" s="65">
        <f t="shared" si="8"/>
        <v>1.1219010030000001</v>
      </c>
      <c r="T8" s="58">
        <f t="shared" si="8"/>
        <v>1.0918927550000002</v>
      </c>
      <c r="U8" s="57">
        <f t="shared" si="8"/>
        <v>1.037432583</v>
      </c>
      <c r="V8" s="58">
        <f t="shared" ref="V8" si="9">+V10+V11</f>
        <v>0.95022316600000001</v>
      </c>
      <c r="W8" s="57">
        <f t="shared" ref="W8:Y8" si="10">+W9+W10</f>
        <v>1.0455432090000001</v>
      </c>
      <c r="X8" s="58">
        <f t="shared" si="10"/>
        <v>1.040187226</v>
      </c>
      <c r="Y8" s="57">
        <f t="shared" si="10"/>
        <v>1.0766330669999999</v>
      </c>
      <c r="Z8" s="58">
        <f>+Z9+Z10</f>
        <v>0.96811903799999999</v>
      </c>
      <c r="AA8" s="57">
        <f t="shared" ref="AA8:AR8" si="11">+AA9+AA10</f>
        <v>0.92728559799999999</v>
      </c>
      <c r="AB8" s="58">
        <f t="shared" si="11"/>
        <v>0.97505211599999997</v>
      </c>
      <c r="AC8" s="65">
        <f t="shared" si="11"/>
        <v>1.0133023189999999</v>
      </c>
      <c r="AD8" s="58">
        <f t="shared" si="11"/>
        <v>1.0360203257430001</v>
      </c>
      <c r="AE8" s="65">
        <f t="shared" si="11"/>
        <v>1.039552268</v>
      </c>
      <c r="AF8" s="89">
        <f t="shared" si="11"/>
        <v>1.06407998</v>
      </c>
      <c r="AG8" s="65">
        <f t="shared" si="11"/>
        <v>0.95810729000000006</v>
      </c>
      <c r="AH8" s="89">
        <f t="shared" si="11"/>
        <v>0.96371496000000001</v>
      </c>
      <c r="AI8" s="65">
        <f t="shared" si="11"/>
        <v>1.0340490149999999</v>
      </c>
      <c r="AJ8" s="89">
        <f t="shared" si="11"/>
        <v>0.97906995600000002</v>
      </c>
      <c r="AK8" s="65">
        <f t="shared" si="11"/>
        <v>0.989511743</v>
      </c>
      <c r="AL8" s="89">
        <f t="shared" si="11"/>
        <v>0.92478995829999999</v>
      </c>
      <c r="AM8" s="65">
        <f t="shared" si="11"/>
        <v>0.84702105100000002</v>
      </c>
      <c r="AN8" s="89">
        <f t="shared" si="11"/>
        <v>0.88774129899999998</v>
      </c>
      <c r="AO8" s="65">
        <f t="shared" si="11"/>
        <v>0.90254953300000007</v>
      </c>
      <c r="AP8" s="65">
        <f t="shared" si="11"/>
        <v>0.89714949199999994</v>
      </c>
      <c r="AQ8" s="65">
        <f t="shared" si="11"/>
        <v>0.93582974600000002</v>
      </c>
      <c r="AR8" s="89">
        <f t="shared" si="11"/>
        <v>0.90814371500000002</v>
      </c>
      <c r="AS8" s="65">
        <f t="shared" ref="AS8:AY8" si="12">+AS9+AS10</f>
        <v>0.80717193300000001</v>
      </c>
      <c r="AT8" s="89">
        <f t="shared" si="12"/>
        <v>0.8084725519999999</v>
      </c>
      <c r="AU8" s="65">
        <f t="shared" si="12"/>
        <v>0.85917248899999998</v>
      </c>
      <c r="AV8" s="89">
        <f t="shared" si="12"/>
        <v>0.79139231099999996</v>
      </c>
      <c r="AW8" s="65">
        <f t="shared" si="12"/>
        <v>0.80823793899999996</v>
      </c>
      <c r="AX8" s="89">
        <f t="shared" si="12"/>
        <v>0.72006802000000003</v>
      </c>
      <c r="AY8" s="65">
        <f t="shared" si="12"/>
        <v>0.69573383699999991</v>
      </c>
      <c r="AZ8" s="89">
        <f t="shared" ref="AZ8" si="13">+AZ9+AZ10</f>
        <v>0.67553632599999991</v>
      </c>
      <c r="BA8" s="107">
        <v>0.7</v>
      </c>
      <c r="BB8" s="89">
        <v>0.7</v>
      </c>
      <c r="BC8" s="107">
        <v>0.7</v>
      </c>
      <c r="BD8" s="125">
        <v>0</v>
      </c>
      <c r="BE8" s="120">
        <v>-8.0000000000000002E-3</v>
      </c>
      <c r="BF8" s="128">
        <v>-0.3</v>
      </c>
      <c r="BG8" s="120">
        <v>-0.28439999999999999</v>
      </c>
    </row>
    <row r="9" spans="2:59" ht="14.5">
      <c r="B9" s="51" t="s">
        <v>29</v>
      </c>
      <c r="C9" s="61">
        <v>6.0999999999999999E-2</v>
      </c>
      <c r="D9" s="62">
        <v>6.3E-2</v>
      </c>
      <c r="E9" s="61">
        <v>5.3999999999999999E-2</v>
      </c>
      <c r="F9" s="62">
        <v>5.8000000000000003E-2</v>
      </c>
      <c r="G9" s="61">
        <v>6.3E-2</v>
      </c>
      <c r="H9" s="62">
        <v>6.9000000000000006E-2</v>
      </c>
      <c r="I9" s="61">
        <v>7.0000000000000007E-2</v>
      </c>
      <c r="J9" s="62">
        <v>6.7000000000000004E-2</v>
      </c>
      <c r="K9" s="61">
        <v>3.9E-2</v>
      </c>
      <c r="L9" s="62">
        <v>0.05</v>
      </c>
      <c r="M9" s="61">
        <v>3.6999999999999998E-2</v>
      </c>
      <c r="N9" s="62">
        <v>3.7999999999999999E-2</v>
      </c>
      <c r="O9" s="61">
        <v>0.03</v>
      </c>
      <c r="P9" s="62">
        <v>2.5999999999999999E-2</v>
      </c>
      <c r="Q9" s="61">
        <v>3.3000000000000002E-2</v>
      </c>
      <c r="R9" s="62">
        <v>2.8559000000000001E-2</v>
      </c>
      <c r="S9" s="63">
        <v>4.2072486999999999E-2</v>
      </c>
      <c r="T9" s="62">
        <v>3.1892755000000002E-2</v>
      </c>
      <c r="U9" s="61">
        <v>4.3567163999999999E-2</v>
      </c>
      <c r="V9" s="62">
        <v>3.2350891999999999E-2</v>
      </c>
      <c r="W9" s="61">
        <v>3.1050113000000001E-2</v>
      </c>
      <c r="X9" s="62">
        <v>3.0214011999999998E-2</v>
      </c>
      <c r="Y9" s="61">
        <v>2.8488705E-2</v>
      </c>
      <c r="Z9" s="62">
        <v>3.5963295999999999E-2</v>
      </c>
      <c r="AA9" s="61">
        <v>2.8656228999999998E-2</v>
      </c>
      <c r="AB9" s="62">
        <v>2.9047562999999998E-2</v>
      </c>
      <c r="AC9" s="63">
        <v>3.8498102999999999E-2</v>
      </c>
      <c r="AD9" s="62">
        <v>2.9828491743E-2</v>
      </c>
      <c r="AE9" s="63">
        <v>3.0359526000000001E-2</v>
      </c>
      <c r="AF9" s="90">
        <v>2.1555102E-2</v>
      </c>
      <c r="AG9" s="63">
        <v>2.5588502999999999E-2</v>
      </c>
      <c r="AH9" s="90">
        <v>2.7457560999999998E-2</v>
      </c>
      <c r="AI9" s="63">
        <v>3.5376644999999998E-2</v>
      </c>
      <c r="AJ9" s="90">
        <v>2.7068180000000001E-2</v>
      </c>
      <c r="AK9" s="63">
        <v>2.9339919999999999E-2</v>
      </c>
      <c r="AL9" s="90">
        <v>3.4884869999999998E-2</v>
      </c>
      <c r="AM9" s="63">
        <v>2.6197186000000001E-2</v>
      </c>
      <c r="AN9" s="90">
        <v>1.8057574E-2</v>
      </c>
      <c r="AO9" s="63">
        <v>2.5870648999999999E-2</v>
      </c>
      <c r="AP9" s="63">
        <v>2.4715804000000001E-2</v>
      </c>
      <c r="AQ9" s="63">
        <v>2.5892485E-2</v>
      </c>
      <c r="AR9" s="90">
        <v>2.4875745000000001E-2</v>
      </c>
      <c r="AS9" s="63">
        <v>1.7895643999999999E-2</v>
      </c>
      <c r="AT9" s="90">
        <v>2.0516319000000002E-2</v>
      </c>
      <c r="AU9" s="63">
        <v>2.0322548999999999E-2</v>
      </c>
      <c r="AV9" s="90">
        <v>1.8252085000000001E-2</v>
      </c>
      <c r="AW9" s="63">
        <v>1.4512933E-2</v>
      </c>
      <c r="AX9" s="90">
        <v>2.0602204999999998E-2</v>
      </c>
      <c r="AY9" s="63">
        <v>1.9628947000000001E-2</v>
      </c>
      <c r="AZ9" s="9">
        <v>1.7504169E-2</v>
      </c>
      <c r="BA9" s="108">
        <v>0</v>
      </c>
      <c r="BB9" s="9">
        <v>0</v>
      </c>
      <c r="BC9" s="108">
        <v>0</v>
      </c>
      <c r="BD9" s="117">
        <v>0</v>
      </c>
      <c r="BE9" s="121">
        <v>-0.15</v>
      </c>
      <c r="BF9" s="129">
        <v>0</v>
      </c>
      <c r="BG9" s="121">
        <v>-0.2555</v>
      </c>
    </row>
    <row r="10" spans="2:59">
      <c r="B10" s="51" t="s">
        <v>30</v>
      </c>
      <c r="C10" s="61">
        <v>1.107</v>
      </c>
      <c r="D10" s="62">
        <v>1.2470000000000001</v>
      </c>
      <c r="E10" s="61">
        <v>1.4039999999999999</v>
      </c>
      <c r="F10" s="62">
        <v>1.5649999999999999</v>
      </c>
      <c r="G10" s="61">
        <v>1.5720000000000001</v>
      </c>
      <c r="H10" s="62">
        <v>1.024</v>
      </c>
      <c r="I10" s="61">
        <v>0.97</v>
      </c>
      <c r="J10" s="62">
        <v>0.94899999999999995</v>
      </c>
      <c r="K10" s="61">
        <v>1.046</v>
      </c>
      <c r="L10" s="62">
        <v>1.056</v>
      </c>
      <c r="M10" s="61">
        <v>1.0660000000000001</v>
      </c>
      <c r="N10" s="62">
        <v>0.96699999999999997</v>
      </c>
      <c r="O10" s="61">
        <v>0.94699999999999995</v>
      </c>
      <c r="P10" s="62">
        <v>0.99399999999999999</v>
      </c>
      <c r="Q10" s="61">
        <v>0.98899999999999999</v>
      </c>
      <c r="R10" s="62">
        <v>1.0109999999999999</v>
      </c>
      <c r="S10" s="63">
        <v>1.0798285160000001</v>
      </c>
      <c r="T10" s="62">
        <v>1.06</v>
      </c>
      <c r="U10" s="61">
        <v>0.99386541900000003</v>
      </c>
      <c r="V10" s="62">
        <v>0.95022316600000001</v>
      </c>
      <c r="W10" s="61">
        <v>1.014493096</v>
      </c>
      <c r="X10" s="62">
        <v>1.009973214</v>
      </c>
      <c r="Y10" s="61">
        <v>1.0481443619999999</v>
      </c>
      <c r="Z10" s="62">
        <v>0.93215574199999995</v>
      </c>
      <c r="AA10" s="61">
        <v>0.89862936900000001</v>
      </c>
      <c r="AB10" s="62">
        <v>0.94600455299999997</v>
      </c>
      <c r="AC10" s="63">
        <v>0.974804216</v>
      </c>
      <c r="AD10" s="62">
        <v>1.006191834</v>
      </c>
      <c r="AE10" s="63">
        <v>1.009192742</v>
      </c>
      <c r="AF10" s="90">
        <v>1.042524878</v>
      </c>
      <c r="AG10" s="63">
        <v>0.93251878700000002</v>
      </c>
      <c r="AH10" s="90">
        <v>0.93625739900000005</v>
      </c>
      <c r="AI10" s="63">
        <v>0.99867236999999998</v>
      </c>
      <c r="AJ10" s="90">
        <v>0.95200177600000002</v>
      </c>
      <c r="AK10" s="63">
        <v>0.96017182300000004</v>
      </c>
      <c r="AL10" s="90">
        <v>0.88990508830000004</v>
      </c>
      <c r="AM10" s="63">
        <v>0.82082386500000004</v>
      </c>
      <c r="AN10" s="90">
        <v>0.86968372500000002</v>
      </c>
      <c r="AO10" s="63">
        <v>0.87667888400000005</v>
      </c>
      <c r="AP10" s="63">
        <v>0.87243368799999998</v>
      </c>
      <c r="AQ10" s="63">
        <v>0.90993726100000005</v>
      </c>
      <c r="AR10" s="90">
        <v>0.88326797000000001</v>
      </c>
      <c r="AS10" s="63">
        <v>0.78927628900000002</v>
      </c>
      <c r="AT10" s="90">
        <v>0.78795623299999995</v>
      </c>
      <c r="AU10" s="63">
        <v>0.83884994000000002</v>
      </c>
      <c r="AV10" s="90">
        <v>0.77314022599999999</v>
      </c>
      <c r="AW10" s="63">
        <v>0.79372500599999996</v>
      </c>
      <c r="AX10" s="90">
        <v>0.69946581500000005</v>
      </c>
      <c r="AY10" s="63">
        <v>0.67610488999999996</v>
      </c>
      <c r="AZ10" s="90">
        <v>0.65803215699999995</v>
      </c>
      <c r="BA10" s="108">
        <v>0.7</v>
      </c>
      <c r="BB10" s="90">
        <v>0.7</v>
      </c>
      <c r="BC10" s="108">
        <v>0.7</v>
      </c>
      <c r="BD10" s="117">
        <v>0</v>
      </c>
      <c r="BE10" s="121">
        <v>-3.0000000000000001E-3</v>
      </c>
      <c r="BF10" s="129">
        <v>-0.3</v>
      </c>
      <c r="BG10" s="121">
        <v>-0.28520000000000001</v>
      </c>
    </row>
    <row r="11" spans="2:59">
      <c r="C11" s="61"/>
      <c r="D11" s="62"/>
      <c r="E11" s="61"/>
      <c r="F11" s="62"/>
      <c r="G11" s="61"/>
      <c r="H11" s="62"/>
      <c r="I11" s="61"/>
      <c r="J11" s="62"/>
      <c r="K11" s="61"/>
      <c r="L11" s="62"/>
      <c r="M11" s="61"/>
      <c r="N11" s="62"/>
      <c r="O11" s="61"/>
      <c r="P11" s="62"/>
      <c r="Q11" s="61"/>
      <c r="R11" s="62"/>
      <c r="S11" s="63"/>
      <c r="T11" s="62"/>
      <c r="U11" s="61"/>
      <c r="V11" s="62"/>
      <c r="W11" s="61"/>
      <c r="X11" s="62"/>
      <c r="Y11" s="61"/>
      <c r="Z11" s="62"/>
      <c r="AA11" s="61"/>
      <c r="AB11" s="62"/>
      <c r="AC11" s="86"/>
      <c r="AD11" s="62"/>
      <c r="AE11" s="86"/>
      <c r="AF11" s="90"/>
      <c r="AG11" s="63"/>
      <c r="AH11" s="90"/>
      <c r="AI11" s="63"/>
      <c r="AJ11" s="91"/>
      <c r="AK11" s="86"/>
      <c r="AL11" s="91"/>
      <c r="AM11" s="86"/>
      <c r="AN11" s="91"/>
      <c r="AO11" s="86"/>
      <c r="AP11" s="86"/>
      <c r="AQ11" s="86"/>
      <c r="AR11" s="91"/>
      <c r="AS11" s="86"/>
      <c r="AT11" s="91"/>
      <c r="AU11" s="86"/>
      <c r="AV11" s="91"/>
      <c r="AW11" s="86"/>
      <c r="AX11" s="91"/>
      <c r="AY11" s="86"/>
      <c r="AZ11" s="91"/>
      <c r="BA11" s="106"/>
      <c r="BB11" s="91"/>
      <c r="BC11" s="106"/>
      <c r="BD11" s="117"/>
      <c r="BE11" s="121"/>
      <c r="BF11" s="129"/>
      <c r="BG11" s="121"/>
    </row>
    <row r="12" spans="2:59">
      <c r="B12" s="56" t="s">
        <v>32</v>
      </c>
      <c r="C12" s="57">
        <f t="shared" ref="C12:H12" si="14">+C13+C14</f>
        <v>81.174000000000007</v>
      </c>
      <c r="D12" s="58">
        <f t="shared" si="14"/>
        <v>81.623999999999995</v>
      </c>
      <c r="E12" s="57">
        <f t="shared" si="14"/>
        <v>81.774000000000001</v>
      </c>
      <c r="F12" s="58">
        <f t="shared" si="14"/>
        <v>81.457000000000008</v>
      </c>
      <c r="G12" s="57">
        <f t="shared" si="14"/>
        <v>80.036000000000001</v>
      </c>
      <c r="H12" s="58">
        <f t="shared" si="14"/>
        <v>80.012999999999991</v>
      </c>
      <c r="I12" s="57">
        <f>+I13+I14</f>
        <v>80.322000000000003</v>
      </c>
      <c r="J12" s="58">
        <f t="shared" ref="J12" si="15">+J13+J14</f>
        <v>80.671000000000006</v>
      </c>
      <c r="K12" s="57">
        <f>+K13+K14</f>
        <v>80.997</v>
      </c>
      <c r="L12" s="58">
        <f t="shared" ref="L12" si="16">+L13+L14</f>
        <v>80.808999999999997</v>
      </c>
      <c r="M12" s="57">
        <f>+M13+M14</f>
        <v>81.951000000000008</v>
      </c>
      <c r="N12" s="58">
        <f t="shared" ref="N12:AO12" si="17">+N13+N14</f>
        <v>82.02</v>
      </c>
      <c r="O12" s="57">
        <f t="shared" si="17"/>
        <v>82.51400000000001</v>
      </c>
      <c r="P12" s="58">
        <f t="shared" si="17"/>
        <v>83.043999999999997</v>
      </c>
      <c r="Q12" s="57">
        <f t="shared" si="17"/>
        <v>83.441000000000003</v>
      </c>
      <c r="R12" s="58">
        <f t="shared" si="17"/>
        <v>84.478000000000009</v>
      </c>
      <c r="S12" s="65">
        <f t="shared" si="17"/>
        <v>84.539363264000002</v>
      </c>
      <c r="T12" s="58">
        <f t="shared" si="17"/>
        <v>85.380099999999999</v>
      </c>
      <c r="U12" s="57">
        <f t="shared" si="17"/>
        <v>84.562752585999988</v>
      </c>
      <c r="V12" s="58">
        <f t="shared" si="17"/>
        <v>85.667354688000003</v>
      </c>
      <c r="W12" s="57">
        <f t="shared" si="17"/>
        <v>86.585820396000003</v>
      </c>
      <c r="X12" s="58">
        <f t="shared" si="17"/>
        <v>87.229805589000009</v>
      </c>
      <c r="Y12" s="57">
        <f t="shared" si="17"/>
        <v>88.065182513000011</v>
      </c>
      <c r="Z12" s="58">
        <f t="shared" si="17"/>
        <v>88.471688501000003</v>
      </c>
      <c r="AA12" s="57">
        <f t="shared" si="17"/>
        <v>89.243430161000006</v>
      </c>
      <c r="AB12" s="58">
        <f t="shared" si="17"/>
        <v>89.066506337999996</v>
      </c>
      <c r="AC12" s="65">
        <f t="shared" si="17"/>
        <v>89.191145430000006</v>
      </c>
      <c r="AD12" s="58">
        <f t="shared" si="17"/>
        <v>89.666426307000009</v>
      </c>
      <c r="AE12" s="65">
        <f t="shared" si="17"/>
        <v>89.971828759999994</v>
      </c>
      <c r="AF12" s="89">
        <f t="shared" si="17"/>
        <v>90.542506243999995</v>
      </c>
      <c r="AG12" s="65">
        <f t="shared" si="17"/>
        <v>90.975037171999986</v>
      </c>
      <c r="AH12" s="89">
        <f t="shared" si="17"/>
        <v>91.663427533000004</v>
      </c>
      <c r="AI12" s="65">
        <f t="shared" si="17"/>
        <v>92.258247600000004</v>
      </c>
      <c r="AJ12" s="89">
        <f t="shared" si="17"/>
        <v>92.236181944000009</v>
      </c>
      <c r="AK12" s="65">
        <f t="shared" si="17"/>
        <v>92.920924045000007</v>
      </c>
      <c r="AL12" s="89">
        <f t="shared" si="17"/>
        <v>94.17951352099999</v>
      </c>
      <c r="AM12" s="65">
        <f t="shared" si="17"/>
        <v>94.179922976</v>
      </c>
      <c r="AN12" s="89">
        <f t="shared" si="17"/>
        <v>95.809281611000003</v>
      </c>
      <c r="AO12" s="65">
        <f t="shared" si="17"/>
        <v>96.10050825399999</v>
      </c>
      <c r="AP12" s="65">
        <f>+AP13+AP14</f>
        <v>95.845401225000003</v>
      </c>
      <c r="AQ12" s="65">
        <f t="shared" ref="AQ12:AR12" si="18">+AQ13+AQ14</f>
        <v>96.030192993</v>
      </c>
      <c r="AR12" s="89">
        <f t="shared" si="18"/>
        <v>96.09994502699999</v>
      </c>
      <c r="AS12" s="65">
        <f t="shared" ref="AS12:AY12" si="19">+AS13+AS14</f>
        <v>96.602952770999991</v>
      </c>
      <c r="AT12" s="89">
        <f t="shared" si="19"/>
        <v>96.670615075000001</v>
      </c>
      <c r="AU12" s="65">
        <f t="shared" si="19"/>
        <v>97.538848892999994</v>
      </c>
      <c r="AV12" s="89">
        <f t="shared" si="19"/>
        <v>97.827334175999994</v>
      </c>
      <c r="AW12" s="65">
        <f t="shared" si="19"/>
        <v>97.875721306000003</v>
      </c>
      <c r="AX12" s="89">
        <f t="shared" si="19"/>
        <v>98.660556492000012</v>
      </c>
      <c r="AY12" s="65">
        <f t="shared" si="19"/>
        <v>99.297259111999992</v>
      </c>
      <c r="AZ12" s="89">
        <f t="shared" ref="AZ12" si="20">+AZ13+AZ14</f>
        <v>99.993319286000002</v>
      </c>
      <c r="BA12" s="107">
        <v>95.2</v>
      </c>
      <c r="BB12" s="89">
        <v>95</v>
      </c>
      <c r="BC12" s="107">
        <v>96.4</v>
      </c>
      <c r="BD12" s="125">
        <v>1.4</v>
      </c>
      <c r="BE12" s="120">
        <v>1.4E-2</v>
      </c>
      <c r="BF12" s="128">
        <v>0.4</v>
      </c>
      <c r="BG12" s="120">
        <v>3.8E-3</v>
      </c>
    </row>
    <row r="13" spans="2:59">
      <c r="B13" s="51" t="s">
        <v>33</v>
      </c>
      <c r="C13" s="61">
        <v>68.603999999999999</v>
      </c>
      <c r="D13" s="62">
        <v>69.128</v>
      </c>
      <c r="E13" s="61">
        <v>69.262</v>
      </c>
      <c r="F13" s="62">
        <v>69.278000000000006</v>
      </c>
      <c r="G13" s="61">
        <v>67.933000000000007</v>
      </c>
      <c r="H13" s="62">
        <v>67.983999999999995</v>
      </c>
      <c r="I13" s="61">
        <v>68.594999999999999</v>
      </c>
      <c r="J13" s="62">
        <v>69.387</v>
      </c>
      <c r="K13" s="61">
        <v>69.775999999999996</v>
      </c>
      <c r="L13" s="62">
        <v>70.41</v>
      </c>
      <c r="M13" s="61">
        <v>71.629000000000005</v>
      </c>
      <c r="N13" s="62">
        <v>72.102999999999994</v>
      </c>
      <c r="O13" s="61">
        <v>72.531000000000006</v>
      </c>
      <c r="P13" s="62">
        <v>73.667000000000002</v>
      </c>
      <c r="Q13" s="61">
        <v>73.86</v>
      </c>
      <c r="R13" s="62">
        <v>74.295000000000002</v>
      </c>
      <c r="S13" s="63">
        <v>75.007956707999995</v>
      </c>
      <c r="T13" s="62">
        <v>76.269000000000005</v>
      </c>
      <c r="U13" s="61">
        <v>77.472684134999994</v>
      </c>
      <c r="V13" s="62">
        <v>80.573160079000004</v>
      </c>
      <c r="W13" s="61">
        <v>81.742672153000001</v>
      </c>
      <c r="X13" s="62">
        <v>83.087781132000003</v>
      </c>
      <c r="Y13" s="61">
        <v>84.636481032000006</v>
      </c>
      <c r="Z13" s="62">
        <v>85.38450641</v>
      </c>
      <c r="AA13" s="61">
        <v>72.874539775000002</v>
      </c>
      <c r="AB13" s="62">
        <v>72.489438790999998</v>
      </c>
      <c r="AC13" s="63">
        <v>72.509579504000001</v>
      </c>
      <c r="AD13" s="62">
        <v>72.733998166000006</v>
      </c>
      <c r="AE13" s="63">
        <v>72.877231123000001</v>
      </c>
      <c r="AF13" s="90">
        <v>73.30728723</v>
      </c>
      <c r="AG13" s="63">
        <v>73.610175037999994</v>
      </c>
      <c r="AH13" s="90">
        <v>74.178726483000005</v>
      </c>
      <c r="AI13" s="63">
        <v>74.510716991999999</v>
      </c>
      <c r="AJ13" s="90">
        <v>74.540117867000006</v>
      </c>
      <c r="AK13" s="63">
        <v>75.290759840000007</v>
      </c>
      <c r="AL13" s="90">
        <v>76.253222551999997</v>
      </c>
      <c r="AM13" s="63">
        <v>75.910290411999995</v>
      </c>
      <c r="AN13" s="90">
        <v>76.554270244999998</v>
      </c>
      <c r="AO13" s="63">
        <v>76.718536599999993</v>
      </c>
      <c r="AP13" s="63">
        <v>76.453881727999999</v>
      </c>
      <c r="AQ13" s="63">
        <v>76.580421827999999</v>
      </c>
      <c r="AR13" s="90">
        <v>76.409504288999997</v>
      </c>
      <c r="AS13" s="63">
        <v>76.515515696999998</v>
      </c>
      <c r="AT13" s="90">
        <v>76.661124631000007</v>
      </c>
      <c r="AU13" s="63">
        <v>77.174663722999995</v>
      </c>
      <c r="AV13" s="90">
        <v>77.260276230000002</v>
      </c>
      <c r="AW13" s="63">
        <v>77.557393054000002</v>
      </c>
      <c r="AX13" s="90">
        <v>77.870607680000006</v>
      </c>
      <c r="AY13" s="63">
        <v>78.360459258999995</v>
      </c>
      <c r="AZ13" s="90">
        <v>78.457294321000006</v>
      </c>
      <c r="BA13" s="108">
        <v>78.900000000000006</v>
      </c>
      <c r="BB13" s="90">
        <v>78.900000000000006</v>
      </c>
      <c r="BC13" s="108">
        <v>79.7</v>
      </c>
      <c r="BD13" s="117">
        <v>0.8</v>
      </c>
      <c r="BE13" s="121">
        <v>1.0999999999999999E-2</v>
      </c>
      <c r="BF13" s="130">
        <v>3.1</v>
      </c>
      <c r="BG13" s="121">
        <v>4.0800000000000003E-2</v>
      </c>
    </row>
    <row r="14" spans="2:59">
      <c r="B14" s="51" t="s">
        <v>34</v>
      </c>
      <c r="C14" s="61">
        <v>12.57</v>
      </c>
      <c r="D14" s="62">
        <v>12.496</v>
      </c>
      <c r="E14" s="61">
        <v>12.512</v>
      </c>
      <c r="F14" s="62">
        <v>12.179</v>
      </c>
      <c r="G14" s="61">
        <v>12.103</v>
      </c>
      <c r="H14" s="62">
        <v>12.029</v>
      </c>
      <c r="I14" s="61">
        <v>11.727</v>
      </c>
      <c r="J14" s="62">
        <v>11.284000000000001</v>
      </c>
      <c r="K14" s="61">
        <v>11.221</v>
      </c>
      <c r="L14" s="62">
        <v>10.398999999999999</v>
      </c>
      <c r="M14" s="61">
        <v>10.321999999999999</v>
      </c>
      <c r="N14" s="62">
        <v>9.9169999999999998</v>
      </c>
      <c r="O14" s="61">
        <v>9.9830000000000005</v>
      </c>
      <c r="P14" s="62">
        <v>9.3770000000000007</v>
      </c>
      <c r="Q14" s="61">
        <v>9.5809999999999995</v>
      </c>
      <c r="R14" s="62">
        <v>10.183</v>
      </c>
      <c r="S14" s="63">
        <v>9.5314065560000003</v>
      </c>
      <c r="T14" s="62">
        <v>9.1111000000000004</v>
      </c>
      <c r="U14" s="61">
        <v>7.0900684509999996</v>
      </c>
      <c r="V14" s="62">
        <v>5.0941946089999997</v>
      </c>
      <c r="W14" s="61">
        <v>4.8431482429999999</v>
      </c>
      <c r="X14" s="62">
        <v>4.1420244569999998</v>
      </c>
      <c r="Y14" s="61">
        <v>3.4287014810000001</v>
      </c>
      <c r="Z14" s="62">
        <v>3.0871820909999999</v>
      </c>
      <c r="AA14" s="61">
        <v>16.368890386</v>
      </c>
      <c r="AB14" s="62">
        <v>16.577067546999999</v>
      </c>
      <c r="AC14" s="63">
        <v>16.681565926000001</v>
      </c>
      <c r="AD14" s="62">
        <v>16.932428140999999</v>
      </c>
      <c r="AE14" s="63">
        <v>17.094597637</v>
      </c>
      <c r="AF14" s="90">
        <v>17.235219013999998</v>
      </c>
      <c r="AG14" s="63">
        <v>17.364862133999999</v>
      </c>
      <c r="AH14" s="90">
        <v>17.484701050000002</v>
      </c>
      <c r="AI14" s="63">
        <v>17.747530608000002</v>
      </c>
      <c r="AJ14" s="90">
        <v>17.696064076999999</v>
      </c>
      <c r="AK14" s="63">
        <v>17.630164205</v>
      </c>
      <c r="AL14" s="90">
        <v>17.926290969</v>
      </c>
      <c r="AM14" s="63">
        <v>18.269632563999998</v>
      </c>
      <c r="AN14" s="90">
        <v>19.255011366000002</v>
      </c>
      <c r="AO14" s="63">
        <v>19.381971654000001</v>
      </c>
      <c r="AP14" s="63">
        <v>19.391519497000001</v>
      </c>
      <c r="AQ14" s="63">
        <v>19.449771165000001</v>
      </c>
      <c r="AR14" s="90">
        <v>19.690440737999999</v>
      </c>
      <c r="AS14" s="63">
        <v>20.087437074</v>
      </c>
      <c r="AT14" s="90">
        <v>20.009490444000001</v>
      </c>
      <c r="AU14" s="63">
        <v>20.364185169999999</v>
      </c>
      <c r="AV14" s="90">
        <v>20.567057945999998</v>
      </c>
      <c r="AW14" s="63">
        <v>20.318328252000001</v>
      </c>
      <c r="AX14" s="90">
        <v>20.789948811999999</v>
      </c>
      <c r="AY14" s="63">
        <v>20.936799853</v>
      </c>
      <c r="AZ14" s="90">
        <v>21.536024964999999</v>
      </c>
      <c r="BA14" s="108">
        <v>16.2</v>
      </c>
      <c r="BB14" s="90">
        <v>16.2</v>
      </c>
      <c r="BC14" s="108">
        <v>16.7</v>
      </c>
      <c r="BD14" s="117">
        <v>0.5</v>
      </c>
      <c r="BE14" s="121">
        <v>3.2000000000000001E-2</v>
      </c>
      <c r="BF14" s="130">
        <v>-2.8</v>
      </c>
      <c r="BG14" s="121">
        <v>-0.14199999999999999</v>
      </c>
    </row>
    <row r="15" spans="2:59">
      <c r="D15" s="64"/>
      <c r="F15" s="64"/>
      <c r="H15" s="64"/>
      <c r="J15" s="64"/>
      <c r="L15" s="64"/>
      <c r="N15" s="64"/>
      <c r="P15" s="64"/>
      <c r="R15" s="64"/>
      <c r="S15" s="63"/>
      <c r="T15" s="64"/>
      <c r="V15" s="64"/>
      <c r="X15" s="64"/>
      <c r="Z15" s="64"/>
      <c r="AB15" s="64"/>
      <c r="AC15" s="86"/>
      <c r="AD15" s="64"/>
      <c r="AE15" s="86"/>
      <c r="AF15" s="91"/>
      <c r="AG15" s="86"/>
      <c r="AH15" s="91"/>
      <c r="AI15" s="86"/>
      <c r="AJ15" s="91"/>
      <c r="AK15" s="86"/>
      <c r="AL15" s="91"/>
      <c r="AM15" s="86"/>
      <c r="AN15" s="91"/>
      <c r="AO15" s="86"/>
      <c r="AP15" s="86"/>
      <c r="AQ15" s="86"/>
      <c r="AR15" s="91"/>
      <c r="AS15" s="86"/>
      <c r="AT15" s="91"/>
      <c r="AU15" s="86"/>
      <c r="AV15" s="91"/>
      <c r="AW15" s="86"/>
      <c r="AX15" s="91"/>
      <c r="AY15" s="86"/>
      <c r="AZ15" s="91"/>
      <c r="BA15" s="106"/>
      <c r="BB15" s="91"/>
      <c r="BC15" s="106"/>
      <c r="BD15" s="117"/>
      <c r="BE15" s="119"/>
      <c r="BF15" s="132"/>
      <c r="BG15" s="119"/>
    </row>
    <row r="16" spans="2:59" ht="13.5" thickBot="1">
      <c r="B16" s="66" t="s">
        <v>35</v>
      </c>
      <c r="C16" s="67">
        <f t="shared" ref="C16:AK16" si="21">C6+C10</f>
        <v>20.096</v>
      </c>
      <c r="D16" s="68">
        <f t="shared" si="21"/>
        <v>20.803999999999998</v>
      </c>
      <c r="E16" s="67">
        <f t="shared" si="21"/>
        <v>22.85</v>
      </c>
      <c r="F16" s="68">
        <f t="shared" si="21"/>
        <v>23.489000000000001</v>
      </c>
      <c r="G16" s="67">
        <f t="shared" si="21"/>
        <v>25.288</v>
      </c>
      <c r="H16" s="68">
        <f t="shared" si="21"/>
        <v>25.153000000000002</v>
      </c>
      <c r="I16" s="67">
        <f t="shared" si="21"/>
        <v>25.727</v>
      </c>
      <c r="J16" s="68">
        <f t="shared" si="21"/>
        <v>24.957000000000001</v>
      </c>
      <c r="K16" s="67">
        <f t="shared" si="21"/>
        <v>24.771000000000001</v>
      </c>
      <c r="L16" s="68">
        <f t="shared" si="21"/>
        <v>24.809000000000001</v>
      </c>
      <c r="M16" s="67">
        <f t="shared" si="21"/>
        <v>25.608999999999998</v>
      </c>
      <c r="N16" s="68">
        <f t="shared" si="21"/>
        <v>24.247</v>
      </c>
      <c r="O16" s="67">
        <f t="shared" si="21"/>
        <v>23.896999999999998</v>
      </c>
      <c r="P16" s="68">
        <f t="shared" si="21"/>
        <v>24.05</v>
      </c>
      <c r="Q16" s="67">
        <f t="shared" si="21"/>
        <v>25.329000000000001</v>
      </c>
      <c r="R16" s="68">
        <f t="shared" si="21"/>
        <v>24.608000000000001</v>
      </c>
      <c r="S16" s="69">
        <f t="shared" si="21"/>
        <v>29.389878344</v>
      </c>
      <c r="T16" s="68">
        <f t="shared" si="21"/>
        <v>28.857999999999997</v>
      </c>
      <c r="U16" s="67">
        <f t="shared" si="21"/>
        <v>29.764347581999999</v>
      </c>
      <c r="V16" s="68">
        <f t="shared" si="21"/>
        <v>28.794843653000001</v>
      </c>
      <c r="W16" s="67">
        <f t="shared" si="21"/>
        <v>28.505118333999999</v>
      </c>
      <c r="X16" s="68">
        <f t="shared" si="21"/>
        <v>29.994616019999999</v>
      </c>
      <c r="Y16" s="67">
        <f t="shared" si="21"/>
        <v>31.020198685999997</v>
      </c>
      <c r="Z16" s="68">
        <f t="shared" si="21"/>
        <v>29.061027877000001</v>
      </c>
      <c r="AA16" s="67">
        <f t="shared" si="21"/>
        <v>28.839323481999998</v>
      </c>
      <c r="AB16" s="68">
        <f t="shared" si="21"/>
        <v>28.966480769</v>
      </c>
      <c r="AC16" s="69">
        <f t="shared" si="21"/>
        <v>29.757318608999999</v>
      </c>
      <c r="AD16" s="68">
        <f t="shared" si="21"/>
        <v>30.834683577</v>
      </c>
      <c r="AE16" s="69">
        <f t="shared" si="21"/>
        <v>32.325005685000001</v>
      </c>
      <c r="AF16" s="92">
        <f t="shared" si="21"/>
        <v>30.276534193000003</v>
      </c>
      <c r="AG16" s="69">
        <f t="shared" si="21"/>
        <v>33.030393099000001</v>
      </c>
      <c r="AH16" s="92">
        <f t="shared" si="21"/>
        <v>32.219382080999999</v>
      </c>
      <c r="AI16" s="69">
        <f t="shared" si="21"/>
        <v>31.290449857000002</v>
      </c>
      <c r="AJ16" s="92">
        <f t="shared" si="21"/>
        <v>33.571310253</v>
      </c>
      <c r="AK16" s="69">
        <f t="shared" si="21"/>
        <v>34.069983588000007</v>
      </c>
      <c r="AL16" s="92">
        <f>AL6+AL10</f>
        <v>34.279044230299995</v>
      </c>
      <c r="AM16" s="69">
        <f>AM6+AM10</f>
        <v>34.080269223999998</v>
      </c>
      <c r="AN16" s="92">
        <f>AN6+AN10</f>
        <v>32.478123068000002</v>
      </c>
      <c r="AO16" s="69">
        <f>AO6+AO10</f>
        <v>33.837610073999997</v>
      </c>
      <c r="AP16" s="69">
        <f>+AP10+AP6+AP1</f>
        <v>34.816337003000001</v>
      </c>
      <c r="AQ16" s="69">
        <f>+AQ10+AQ6+AQ1</f>
        <v>36.229406340000004</v>
      </c>
      <c r="AR16" s="92">
        <f t="shared" ref="AR16:AV16" si="22">+AR10+AR6</f>
        <v>35.295239533</v>
      </c>
      <c r="AS16" s="69">
        <f t="shared" si="22"/>
        <v>37.172033480000003</v>
      </c>
      <c r="AT16" s="92">
        <f t="shared" si="22"/>
        <v>35.423174082000003</v>
      </c>
      <c r="AU16" s="69">
        <f t="shared" si="22"/>
        <v>36.382592139000003</v>
      </c>
      <c r="AV16" s="92">
        <f t="shared" si="22"/>
        <v>36.237874173000002</v>
      </c>
      <c r="AW16" s="69">
        <f>+AW10+AW6</f>
        <v>36.219981161</v>
      </c>
      <c r="AX16" s="92">
        <f>+AX10+AX6</f>
        <v>36.657071645000002</v>
      </c>
      <c r="AY16" s="69">
        <f>+AY10+AY6</f>
        <v>34.710125884</v>
      </c>
      <c r="AZ16" s="92">
        <f>+AZ10+AZ6</f>
        <v>33.329789009000002</v>
      </c>
      <c r="BA16" s="109">
        <v>36.5</v>
      </c>
      <c r="BB16" s="92">
        <v>36.4</v>
      </c>
      <c r="BC16" s="109">
        <v>36.700000000000003</v>
      </c>
      <c r="BD16" s="126">
        <v>0.3</v>
      </c>
      <c r="BE16" s="122">
        <v>8.9999999999999993E-3</v>
      </c>
      <c r="BF16" s="133">
        <v>0.5</v>
      </c>
      <c r="BG16" s="122">
        <v>1.4200000000000001E-2</v>
      </c>
    </row>
    <row r="17" spans="2:59" ht="14" thickTop="1" thickBot="1">
      <c r="B17" s="66" t="s">
        <v>36</v>
      </c>
      <c r="C17" s="67">
        <f t="shared" ref="C17:AU17" si="23">+C5+C9+C13+C14</f>
        <v>128.13300000000001</v>
      </c>
      <c r="D17" s="68">
        <f t="shared" si="23"/>
        <v>127.815</v>
      </c>
      <c r="E17" s="67">
        <f t="shared" si="23"/>
        <v>127.23099999999999</v>
      </c>
      <c r="F17" s="68">
        <f t="shared" si="23"/>
        <v>127.21100000000001</v>
      </c>
      <c r="G17" s="67">
        <f t="shared" si="23"/>
        <v>125.89200000000001</v>
      </c>
      <c r="H17" s="68">
        <f t="shared" si="23"/>
        <v>123.554</v>
      </c>
      <c r="I17" s="67">
        <f t="shared" si="23"/>
        <v>123.92500000000001</v>
      </c>
      <c r="J17" s="68">
        <f t="shared" si="23"/>
        <v>124.86200000000001</v>
      </c>
      <c r="K17" s="67">
        <f t="shared" si="23"/>
        <v>125.53800000000001</v>
      </c>
      <c r="L17" s="68">
        <f t="shared" si="23"/>
        <v>125.261</v>
      </c>
      <c r="M17" s="67">
        <f t="shared" si="23"/>
        <v>126.04400000000001</v>
      </c>
      <c r="N17" s="68">
        <f t="shared" si="23"/>
        <v>126.24799999999999</v>
      </c>
      <c r="O17" s="67">
        <f t="shared" si="23"/>
        <v>127.05000000000001</v>
      </c>
      <c r="P17" s="68">
        <f t="shared" si="23"/>
        <v>127.33</v>
      </c>
      <c r="Q17" s="67">
        <f t="shared" si="23"/>
        <v>128.10399999999998</v>
      </c>
      <c r="R17" s="68">
        <f t="shared" si="23"/>
        <v>129.38955899999999</v>
      </c>
      <c r="S17" s="69">
        <f t="shared" si="23"/>
        <v>127.05246175100001</v>
      </c>
      <c r="T17" s="68">
        <f t="shared" si="23"/>
        <v>125.71199275500001</v>
      </c>
      <c r="U17" s="67">
        <f>+U5+U9+U13+U14</f>
        <v>124.829505352</v>
      </c>
      <c r="V17" s="68">
        <f t="shared" si="23"/>
        <v>126.718626859</v>
      </c>
      <c r="W17" s="67">
        <f t="shared" si="23"/>
        <v>127.991478476</v>
      </c>
      <c r="X17" s="68">
        <f t="shared" si="23"/>
        <v>129.51779468960001</v>
      </c>
      <c r="Y17" s="67">
        <f t="shared" si="23"/>
        <v>130.26069064500001</v>
      </c>
      <c r="Z17" s="68">
        <f t="shared" si="23"/>
        <v>130.63626422799999</v>
      </c>
      <c r="AA17" s="67">
        <f t="shared" si="23"/>
        <v>131.684040219</v>
      </c>
      <c r="AB17" s="68">
        <f t="shared" si="23"/>
        <v>132.008287838</v>
      </c>
      <c r="AC17" s="69">
        <f>+AC5+AC9+AC13+AC14</f>
        <v>131.815442362</v>
      </c>
      <c r="AD17" s="68">
        <f t="shared" si="23"/>
        <v>132.304620199743</v>
      </c>
      <c r="AE17" s="69">
        <f t="shared" si="23"/>
        <v>132.641565912</v>
      </c>
      <c r="AF17" s="92">
        <f t="shared" si="23"/>
        <v>131.925847146</v>
      </c>
      <c r="AG17" s="69">
        <f t="shared" si="23"/>
        <v>132.668536491</v>
      </c>
      <c r="AH17" s="92">
        <f t="shared" si="23"/>
        <v>134.547711781</v>
      </c>
      <c r="AI17" s="69">
        <f t="shared" si="23"/>
        <v>137.05078576400001</v>
      </c>
      <c r="AJ17" s="92">
        <f t="shared" si="23"/>
        <v>137.41249524</v>
      </c>
      <c r="AK17" s="69">
        <f t="shared" si="23"/>
        <v>138.106055811</v>
      </c>
      <c r="AL17" s="92">
        <f t="shared" si="23"/>
        <v>138.91973611200001</v>
      </c>
      <c r="AM17" s="69">
        <f t="shared" si="23"/>
        <v>137.80040984299998</v>
      </c>
      <c r="AN17" s="92">
        <f t="shared" si="23"/>
        <v>138.89512064299998</v>
      </c>
      <c r="AO17" s="69">
        <f t="shared" si="23"/>
        <v>138.81348020799999</v>
      </c>
      <c r="AP17" s="69">
        <f t="shared" si="23"/>
        <v>138.06491615799999</v>
      </c>
      <c r="AQ17" s="69">
        <f t="shared" si="23"/>
        <v>137.98608756900001</v>
      </c>
      <c r="AR17" s="92">
        <f t="shared" si="23"/>
        <v>136.69787583999999</v>
      </c>
      <c r="AS17" s="69">
        <f t="shared" si="23"/>
        <v>136.79360047</v>
      </c>
      <c r="AT17" s="92">
        <f t="shared" si="23"/>
        <v>137.79182733300001</v>
      </c>
      <c r="AU17" s="69">
        <f t="shared" si="23"/>
        <v>139.084363134</v>
      </c>
      <c r="AV17" s="92">
        <f>+AV5+AV9+AV13+AV14</f>
        <v>139.426873476</v>
      </c>
      <c r="AW17" s="69">
        <f>+AW5+AW9+AW13+AW14</f>
        <v>139.99692324400002</v>
      </c>
      <c r="AX17" s="92">
        <f>+AX5+AX9+AX13+AX14</f>
        <v>140.649130837</v>
      </c>
      <c r="AY17" s="69">
        <f>+AY5+AY9+AY13+AY14</f>
        <v>141.56411176</v>
      </c>
      <c r="AZ17" s="92">
        <f>+AZ5+AZ9+AZ13+AZ14</f>
        <v>142.32490312000002</v>
      </c>
      <c r="BA17" s="109">
        <v>137.4</v>
      </c>
      <c r="BB17" s="92">
        <v>137.30000000000001</v>
      </c>
      <c r="BC17" s="109">
        <v>138.69999999999999</v>
      </c>
      <c r="BD17" s="126">
        <v>1.4</v>
      </c>
      <c r="BE17" s="122">
        <v>0.01</v>
      </c>
      <c r="BF17" s="133">
        <v>0.7</v>
      </c>
      <c r="BG17" s="122">
        <v>5.1999999999999998E-3</v>
      </c>
    </row>
    <row r="18" spans="2:59" ht="14" thickTop="1" thickBot="1">
      <c r="B18" s="66" t="s">
        <v>37</v>
      </c>
      <c r="C18" s="67">
        <f t="shared" ref="C18:P18" si="24">+C12+C8+C3</f>
        <v>148.22900000000001</v>
      </c>
      <c r="D18" s="68">
        <f t="shared" si="24"/>
        <v>148.619</v>
      </c>
      <c r="E18" s="67">
        <f t="shared" si="24"/>
        <v>150.08100000000002</v>
      </c>
      <c r="F18" s="68">
        <f t="shared" si="24"/>
        <v>150.70000000000002</v>
      </c>
      <c r="G18" s="67">
        <f t="shared" si="24"/>
        <v>151.18</v>
      </c>
      <c r="H18" s="68">
        <f t="shared" si="24"/>
        <v>148.70699999999999</v>
      </c>
      <c r="I18" s="67">
        <f t="shared" si="24"/>
        <v>149.65200000000002</v>
      </c>
      <c r="J18" s="68">
        <f t="shared" si="24"/>
        <v>149.81900000000002</v>
      </c>
      <c r="K18" s="67">
        <f t="shared" si="24"/>
        <v>150.309</v>
      </c>
      <c r="L18" s="68">
        <f t="shared" si="24"/>
        <v>150.07</v>
      </c>
      <c r="M18" s="67">
        <f t="shared" si="24"/>
        <v>151.65299999999999</v>
      </c>
      <c r="N18" s="68">
        <f t="shared" si="24"/>
        <v>150.495</v>
      </c>
      <c r="O18" s="67">
        <f t="shared" si="24"/>
        <v>150.947</v>
      </c>
      <c r="P18" s="68">
        <f t="shared" si="24"/>
        <v>151.38</v>
      </c>
      <c r="Q18" s="67">
        <f>+Q12+Q8+Q3</f>
        <v>153.43299999999999</v>
      </c>
      <c r="R18" s="68">
        <f t="shared" ref="R18:AV18" si="25">+R12+R8+R3</f>
        <v>153.99755900000002</v>
      </c>
      <c r="S18" s="69">
        <f t="shared" si="25"/>
        <v>156.44234009500002</v>
      </c>
      <c r="T18" s="68">
        <f t="shared" si="25"/>
        <v>154.56999275499999</v>
      </c>
      <c r="U18" s="67">
        <f t="shared" si="25"/>
        <v>154.59385293399998</v>
      </c>
      <c r="V18" s="68">
        <f t="shared" si="25"/>
        <v>155.48111962000002</v>
      </c>
      <c r="W18" s="67">
        <f t="shared" si="25"/>
        <v>156.49659681000003</v>
      </c>
      <c r="X18" s="68">
        <f t="shared" si="25"/>
        <v>159.5124107096</v>
      </c>
      <c r="Y18" s="67">
        <f t="shared" si="25"/>
        <v>161.28088933100003</v>
      </c>
      <c r="Z18" s="68">
        <f t="shared" si="25"/>
        <v>159.697292105</v>
      </c>
      <c r="AA18" s="67">
        <f t="shared" si="25"/>
        <v>160.52336370099999</v>
      </c>
      <c r="AB18" s="68">
        <f t="shared" si="25"/>
        <v>160.97476860699999</v>
      </c>
      <c r="AC18" s="69">
        <f>+AC12+AC8+AC3</f>
        <v>161.57276097100001</v>
      </c>
      <c r="AD18" s="68">
        <f t="shared" si="25"/>
        <v>163.13930377674302</v>
      </c>
      <c r="AE18" s="69">
        <f t="shared" si="25"/>
        <v>164.96657159699998</v>
      </c>
      <c r="AF18" s="92">
        <f t="shared" si="25"/>
        <v>162.202381339</v>
      </c>
      <c r="AG18" s="69">
        <f t="shared" si="25"/>
        <v>165.69892958999998</v>
      </c>
      <c r="AH18" s="92">
        <f t="shared" si="25"/>
        <v>166.76709386200002</v>
      </c>
      <c r="AI18" s="69">
        <f t="shared" si="25"/>
        <v>168.34123562100001</v>
      </c>
      <c r="AJ18" s="92">
        <f t="shared" si="25"/>
        <v>170.98380549300003</v>
      </c>
      <c r="AK18" s="69">
        <f t="shared" si="25"/>
        <v>172.17603939899999</v>
      </c>
      <c r="AL18" s="92">
        <f t="shared" si="25"/>
        <v>173.19878034229998</v>
      </c>
      <c r="AM18" s="69">
        <f t="shared" si="25"/>
        <v>171.88067906700002</v>
      </c>
      <c r="AN18" s="92">
        <f t="shared" si="25"/>
        <v>171.37324371099999</v>
      </c>
      <c r="AO18" s="69">
        <f t="shared" si="25"/>
        <v>172.65109028199998</v>
      </c>
      <c r="AP18" s="69">
        <f t="shared" si="25"/>
        <v>172.88125316100002</v>
      </c>
      <c r="AQ18" s="69">
        <f t="shared" si="25"/>
        <v>174.21549390899997</v>
      </c>
      <c r="AR18" s="92">
        <f t="shared" si="25"/>
        <v>171.99311537299999</v>
      </c>
      <c r="AS18" s="69">
        <f t="shared" si="25"/>
        <v>173.96563394999998</v>
      </c>
      <c r="AT18" s="92">
        <f t="shared" si="25"/>
        <v>173.21500141500002</v>
      </c>
      <c r="AU18" s="69">
        <f t="shared" si="25"/>
        <v>175.466955273</v>
      </c>
      <c r="AV18" s="92">
        <f t="shared" si="25"/>
        <v>175.66474764899999</v>
      </c>
      <c r="AW18" s="69">
        <f>+AW12+AW8+AW3</f>
        <v>176.21690440499998</v>
      </c>
      <c r="AX18" s="92">
        <f>+AX12+AX8+AX3</f>
        <v>177.306202482</v>
      </c>
      <c r="AY18" s="69">
        <f>+AY12+AY8+AY3</f>
        <v>176.27423764399998</v>
      </c>
      <c r="AZ18" s="92">
        <f>+AZ12+AZ8+AZ3</f>
        <v>175.65469212900001</v>
      </c>
      <c r="BA18" s="109">
        <v>174</v>
      </c>
      <c r="BB18" s="92">
        <v>173.7</v>
      </c>
      <c r="BC18" s="109">
        <v>175.4</v>
      </c>
      <c r="BD18" s="126">
        <v>1.7</v>
      </c>
      <c r="BE18" s="122">
        <v>0.01</v>
      </c>
      <c r="BF18" s="133">
        <v>1.2</v>
      </c>
      <c r="BG18" s="122">
        <v>7.1000000000000004E-3</v>
      </c>
    </row>
    <row r="19" spans="2:59" ht="13.5" thickTop="1">
      <c r="C19" s="63"/>
      <c r="D19" s="98"/>
      <c r="F19" s="64"/>
      <c r="H19" s="64"/>
      <c r="J19" s="64"/>
      <c r="L19" s="64"/>
      <c r="N19" s="64"/>
      <c r="P19" s="64"/>
      <c r="R19" s="64"/>
      <c r="T19" s="64"/>
      <c r="V19" s="64"/>
      <c r="X19" s="64"/>
      <c r="Z19" s="64"/>
      <c r="AB19" s="64"/>
      <c r="AC19" s="86"/>
      <c r="AD19" s="64"/>
      <c r="AE19" s="86"/>
      <c r="AF19" s="91"/>
      <c r="AG19" s="86"/>
      <c r="AH19" s="91"/>
      <c r="AI19" s="86"/>
      <c r="AJ19" s="91"/>
      <c r="AK19" s="86"/>
      <c r="AL19" s="91"/>
      <c r="AM19" s="86"/>
      <c r="AN19" s="91"/>
      <c r="AO19" s="86"/>
      <c r="AP19" s="86"/>
      <c r="AQ19" s="86"/>
      <c r="AR19" s="91"/>
      <c r="AS19" s="86"/>
      <c r="AT19" s="91"/>
      <c r="AU19" s="86"/>
      <c r="AV19" s="91"/>
      <c r="AW19" s="86"/>
      <c r="AX19" s="91"/>
      <c r="AY19" s="86"/>
      <c r="AZ19" s="91"/>
      <c r="BA19" s="106"/>
      <c r="BB19" s="91"/>
      <c r="BC19" s="106"/>
      <c r="BD19" s="127"/>
      <c r="BE19" s="119"/>
      <c r="BF19" s="132"/>
      <c r="BG19" s="119"/>
    </row>
    <row r="20" spans="2:59">
      <c r="B20" s="56" t="s">
        <v>38</v>
      </c>
      <c r="C20" s="70">
        <v>3186262</v>
      </c>
      <c r="D20" s="71">
        <v>3190239</v>
      </c>
      <c r="E20" s="70">
        <v>3191451</v>
      </c>
      <c r="F20" s="71">
        <v>3191094</v>
      </c>
      <c r="G20" s="70">
        <v>3197925</v>
      </c>
      <c r="H20" s="71">
        <v>3198767</v>
      </c>
      <c r="I20" s="70">
        <v>3200005</v>
      </c>
      <c r="J20" s="71">
        <v>3196790</v>
      </c>
      <c r="K20" s="70">
        <v>3205687</v>
      </c>
      <c r="L20" s="71">
        <v>3199868</v>
      </c>
      <c r="M20" s="70">
        <v>3150879</v>
      </c>
      <c r="N20" s="71">
        <v>3181395</v>
      </c>
      <c r="O20" s="70">
        <v>3188163</v>
      </c>
      <c r="P20" s="71">
        <v>3173193</v>
      </c>
      <c r="Q20" s="70">
        <v>3171587</v>
      </c>
      <c r="R20" s="71">
        <v>3178186</v>
      </c>
      <c r="S20" s="70">
        <v>3176784</v>
      </c>
      <c r="T20" s="71">
        <v>3169131</v>
      </c>
      <c r="U20" s="70">
        <v>3173672</v>
      </c>
      <c r="V20" s="71">
        <v>3176923</v>
      </c>
      <c r="W20" s="70">
        <v>3181894</v>
      </c>
      <c r="X20" s="71">
        <v>3185209</v>
      </c>
      <c r="Y20" s="70">
        <v>3183964</v>
      </c>
      <c r="Z20" s="71">
        <v>3183700</v>
      </c>
      <c r="AA20" s="70">
        <v>3187389</v>
      </c>
      <c r="AB20" s="71">
        <v>3183150</v>
      </c>
      <c r="AC20" s="70">
        <v>3182458</v>
      </c>
      <c r="AD20" s="71">
        <v>3181681</v>
      </c>
      <c r="AE20" s="70">
        <v>3182024</v>
      </c>
      <c r="AF20" s="71">
        <v>3174396</v>
      </c>
      <c r="AG20" s="70">
        <v>3181550</v>
      </c>
      <c r="AH20" s="71">
        <v>3186948</v>
      </c>
      <c r="AI20" s="70">
        <v>3202092</v>
      </c>
      <c r="AJ20" s="71">
        <v>3306388</v>
      </c>
      <c r="AK20" s="70">
        <v>3344897</v>
      </c>
      <c r="AL20" s="71">
        <v>3370699</v>
      </c>
      <c r="AM20" s="70">
        <v>3385234</v>
      </c>
      <c r="AN20" s="71">
        <v>3397351</v>
      </c>
      <c r="AO20" s="70">
        <v>3411377</v>
      </c>
      <c r="AP20" s="70">
        <v>3420995</v>
      </c>
      <c r="AQ20" s="70">
        <v>3433442</v>
      </c>
      <c r="AR20" s="71">
        <v>3444775</v>
      </c>
      <c r="AS20" s="70">
        <v>3455186</v>
      </c>
      <c r="AT20" s="71">
        <v>3463236</v>
      </c>
      <c r="AU20" s="70">
        <v>3473170</v>
      </c>
      <c r="AV20" s="71">
        <v>3480734</v>
      </c>
      <c r="AW20" s="70">
        <v>3491687</v>
      </c>
      <c r="AX20" s="71">
        <v>3497736</v>
      </c>
      <c r="AY20" s="70">
        <v>3472204</v>
      </c>
      <c r="AZ20" s="71">
        <v>3478061</v>
      </c>
      <c r="BA20" s="110" t="s">
        <v>125</v>
      </c>
      <c r="BB20" s="71" t="s">
        <v>132</v>
      </c>
      <c r="BC20" s="110" t="s">
        <v>140</v>
      </c>
      <c r="BD20" s="128" t="s">
        <v>141</v>
      </c>
      <c r="BE20" s="120">
        <v>1E-3</v>
      </c>
      <c r="BF20" s="128" t="s">
        <v>142</v>
      </c>
      <c r="BG20" s="120">
        <v>1.8200000000000001E-2</v>
      </c>
    </row>
    <row r="21" spans="2:59">
      <c r="B21" s="51" t="s">
        <v>82</v>
      </c>
      <c r="C21" s="72"/>
      <c r="D21" s="73"/>
      <c r="E21" s="72"/>
      <c r="F21" s="73"/>
      <c r="G21" s="72"/>
      <c r="H21" s="73"/>
      <c r="I21" s="72"/>
      <c r="J21" s="73"/>
      <c r="K21" s="72"/>
      <c r="L21" s="73"/>
      <c r="M21" s="72"/>
      <c r="N21" s="73"/>
      <c r="O21" s="74">
        <v>1092943</v>
      </c>
      <c r="P21" s="75">
        <v>1100010</v>
      </c>
      <c r="Q21" s="74">
        <v>1096955</v>
      </c>
      <c r="R21" s="75">
        <v>1095638</v>
      </c>
      <c r="S21" s="74">
        <v>1101699</v>
      </c>
      <c r="T21" s="75">
        <v>1057928</v>
      </c>
      <c r="U21" s="74">
        <v>1053931</v>
      </c>
      <c r="V21" s="75">
        <v>1065941</v>
      </c>
      <c r="W21" s="74">
        <v>1078218</v>
      </c>
      <c r="X21" s="75">
        <v>1086673</v>
      </c>
      <c r="Y21" s="74">
        <v>1097961</v>
      </c>
      <c r="Z21" s="75">
        <v>1088422</v>
      </c>
      <c r="AA21" s="74">
        <v>1095923</v>
      </c>
      <c r="AB21" s="75">
        <v>1098151</v>
      </c>
      <c r="AC21" s="74">
        <v>1093072</v>
      </c>
      <c r="AD21" s="75">
        <v>1089698</v>
      </c>
      <c r="AE21" s="74">
        <v>1091134</v>
      </c>
      <c r="AF21" s="75">
        <v>1051504</v>
      </c>
      <c r="AG21" s="74">
        <v>1058817</v>
      </c>
      <c r="AH21" s="75">
        <v>1081290</v>
      </c>
      <c r="AI21" s="74">
        <v>1131148</v>
      </c>
      <c r="AJ21" s="75">
        <v>1112380</v>
      </c>
      <c r="AK21" s="74">
        <v>1136675</v>
      </c>
      <c r="AL21" s="75">
        <v>1162025</v>
      </c>
      <c r="AM21" s="74">
        <v>1127865</v>
      </c>
      <c r="AN21" s="75">
        <v>1145510</v>
      </c>
      <c r="AO21" s="74">
        <v>1161583</v>
      </c>
      <c r="AP21" s="74">
        <v>1138312</v>
      </c>
      <c r="AQ21" s="74">
        <v>1131926</v>
      </c>
      <c r="AR21" s="75">
        <v>1115340</v>
      </c>
      <c r="AS21" s="74">
        <v>1086787</v>
      </c>
      <c r="AT21" s="75">
        <v>1106679</v>
      </c>
      <c r="AU21" s="74">
        <v>1135287</v>
      </c>
      <c r="AV21" s="75">
        <v>1139335</v>
      </c>
      <c r="AW21" s="74">
        <v>1162175</v>
      </c>
      <c r="AX21" s="75">
        <v>1155309</v>
      </c>
      <c r="AY21" s="74">
        <v>1156278</v>
      </c>
      <c r="AZ21" s="75">
        <v>1164403</v>
      </c>
      <c r="BA21" s="111" t="s">
        <v>126</v>
      </c>
      <c r="BB21" s="75" t="s">
        <v>133</v>
      </c>
      <c r="BC21" s="111" t="s">
        <v>143</v>
      </c>
      <c r="BD21" s="129">
        <v>-80</v>
      </c>
      <c r="BE21" s="121">
        <v>0</v>
      </c>
      <c r="BF21" s="130" t="s">
        <v>144</v>
      </c>
      <c r="BG21" s="121">
        <v>1.55E-2</v>
      </c>
    </row>
    <row r="22" spans="2:59">
      <c r="B22" s="51" t="s">
        <v>39</v>
      </c>
      <c r="C22" s="74">
        <v>6837393</v>
      </c>
      <c r="D22" s="75">
        <v>6827294</v>
      </c>
      <c r="E22" s="74">
        <v>6781670</v>
      </c>
      <c r="F22" s="75">
        <v>6745142</v>
      </c>
      <c r="G22" s="74">
        <v>6801156</v>
      </c>
      <c r="H22" s="75">
        <v>6785390</v>
      </c>
      <c r="I22" s="74">
        <v>6791423</v>
      </c>
      <c r="J22" s="75">
        <v>6704537</v>
      </c>
      <c r="K22" s="74">
        <v>6776887</v>
      </c>
      <c r="L22" s="75">
        <v>6691673</v>
      </c>
      <c r="M22" s="74">
        <v>6541202</v>
      </c>
      <c r="N22" s="75">
        <v>6458633</v>
      </c>
      <c r="O22" s="74">
        <v>6466121</v>
      </c>
      <c r="P22" s="75">
        <v>6365751</v>
      </c>
      <c r="Q22" s="74">
        <v>6274405</v>
      </c>
      <c r="R22" s="75">
        <v>6277088</v>
      </c>
      <c r="S22" s="74">
        <v>6232490</v>
      </c>
      <c r="T22" s="75">
        <v>6134624</v>
      </c>
      <c r="U22" s="74">
        <v>6134204</v>
      </c>
      <c r="V22" s="75">
        <v>6134019</v>
      </c>
      <c r="W22" s="74">
        <v>6136276</v>
      </c>
      <c r="X22" s="75">
        <v>6165161</v>
      </c>
      <c r="Y22" s="74">
        <v>6109355</v>
      </c>
      <c r="Z22" s="75">
        <v>6109953</v>
      </c>
      <c r="AA22" s="74">
        <v>6208042</v>
      </c>
      <c r="AB22" s="75">
        <v>6129046</v>
      </c>
      <c r="AC22" s="74">
        <v>6029765</v>
      </c>
      <c r="AD22" s="75">
        <v>5998837</v>
      </c>
      <c r="AE22" s="74">
        <v>5961248</v>
      </c>
      <c r="AF22" s="75">
        <v>5862228</v>
      </c>
      <c r="AG22" s="74">
        <v>5880071</v>
      </c>
      <c r="AH22" s="75">
        <v>5891409</v>
      </c>
      <c r="AI22" s="74">
        <v>5982593</v>
      </c>
      <c r="AJ22" s="75">
        <v>6583768</v>
      </c>
      <c r="AK22" s="74">
        <v>6774629</v>
      </c>
      <c r="AL22" s="75">
        <v>6846501</v>
      </c>
      <c r="AM22" s="74">
        <v>6906132</v>
      </c>
      <c r="AN22" s="75">
        <v>6941199</v>
      </c>
      <c r="AO22" s="74">
        <v>6976063</v>
      </c>
      <c r="AP22" s="74">
        <v>6995405</v>
      </c>
      <c r="AQ22" s="74">
        <v>7028309</v>
      </c>
      <c r="AR22" s="75">
        <v>7071618</v>
      </c>
      <c r="AS22" s="74">
        <v>7108981</v>
      </c>
      <c r="AT22" s="75">
        <v>7124715</v>
      </c>
      <c r="AU22" s="74">
        <v>7149542</v>
      </c>
      <c r="AV22" s="75">
        <v>7171521</v>
      </c>
      <c r="AW22" s="74">
        <v>7236234</v>
      </c>
      <c r="AX22" s="75">
        <v>7268259</v>
      </c>
      <c r="AY22" s="74">
        <v>7207203</v>
      </c>
      <c r="AZ22" s="101">
        <v>7235160</v>
      </c>
      <c r="BA22" s="111" t="s">
        <v>127</v>
      </c>
      <c r="BB22" s="101" t="s">
        <v>134</v>
      </c>
      <c r="BC22" s="111" t="s">
        <v>145</v>
      </c>
      <c r="BD22" s="129" t="s">
        <v>146</v>
      </c>
      <c r="BE22" s="121">
        <v>-1E-3</v>
      </c>
      <c r="BF22" s="130" t="s">
        <v>147</v>
      </c>
      <c r="BG22" s="121">
        <v>3.4200000000000001E-2</v>
      </c>
    </row>
    <row r="23" spans="2:59">
      <c r="B23" s="51" t="s">
        <v>40</v>
      </c>
      <c r="C23" s="74">
        <v>140299</v>
      </c>
      <c r="D23" s="75">
        <v>142204</v>
      </c>
      <c r="E23" s="74">
        <v>155707</v>
      </c>
      <c r="F23" s="75">
        <v>156987</v>
      </c>
      <c r="G23" s="74">
        <v>154844</v>
      </c>
      <c r="H23" s="75">
        <v>110734</v>
      </c>
      <c r="I23" s="74">
        <v>107686</v>
      </c>
      <c r="J23" s="75">
        <v>104992</v>
      </c>
      <c r="K23" s="74">
        <v>107804</v>
      </c>
      <c r="L23" s="75">
        <v>107546</v>
      </c>
      <c r="M23" s="74">
        <v>107979</v>
      </c>
      <c r="N23" s="75">
        <v>103720</v>
      </c>
      <c r="O23" s="74">
        <v>103490</v>
      </c>
      <c r="P23" s="75">
        <v>101920</v>
      </c>
      <c r="Q23" s="74">
        <v>102770</v>
      </c>
      <c r="R23" s="75">
        <v>102274</v>
      </c>
      <c r="S23" s="74">
        <v>104073</v>
      </c>
      <c r="T23" s="75">
        <v>101378</v>
      </c>
      <c r="U23" s="74">
        <v>98056</v>
      </c>
      <c r="V23" s="75">
        <v>96271</v>
      </c>
      <c r="W23" s="74">
        <v>97101</v>
      </c>
      <c r="X23" s="75">
        <v>96574</v>
      </c>
      <c r="Y23" s="74">
        <v>95815</v>
      </c>
      <c r="Z23" s="75">
        <v>90459</v>
      </c>
      <c r="AA23" s="74">
        <v>88514</v>
      </c>
      <c r="AB23" s="75">
        <v>88524</v>
      </c>
      <c r="AC23" s="74">
        <v>91596</v>
      </c>
      <c r="AD23" s="75">
        <v>90227</v>
      </c>
      <c r="AE23" s="74">
        <v>90045</v>
      </c>
      <c r="AF23" s="75">
        <v>88815</v>
      </c>
      <c r="AG23" s="74">
        <v>84727</v>
      </c>
      <c r="AH23" s="75">
        <v>86007</v>
      </c>
      <c r="AI23" s="74">
        <v>87121</v>
      </c>
      <c r="AJ23" s="75">
        <v>85174</v>
      </c>
      <c r="AK23" s="74">
        <v>84915</v>
      </c>
      <c r="AL23" s="75">
        <v>81831</v>
      </c>
      <c r="AM23" s="74">
        <v>78798</v>
      </c>
      <c r="AN23" s="75">
        <v>79161</v>
      </c>
      <c r="AO23" s="74">
        <v>80386</v>
      </c>
      <c r="AP23" s="74">
        <v>78451</v>
      </c>
      <c r="AQ23" s="74">
        <v>78332</v>
      </c>
      <c r="AR23" s="75">
        <v>75661</v>
      </c>
      <c r="AS23" s="74">
        <v>71245</v>
      </c>
      <c r="AT23" s="75">
        <v>71543</v>
      </c>
      <c r="AU23" s="74">
        <v>72112</v>
      </c>
      <c r="AV23" s="75">
        <v>69873</v>
      </c>
      <c r="AW23" s="74">
        <v>68649</v>
      </c>
      <c r="AX23" s="75">
        <v>65075</v>
      </c>
      <c r="AY23" s="74">
        <v>62836</v>
      </c>
      <c r="AZ23" s="101">
        <v>61229</v>
      </c>
      <c r="BA23" s="111" t="s">
        <v>128</v>
      </c>
      <c r="BB23" s="101" t="s">
        <v>135</v>
      </c>
      <c r="BC23" s="111" t="s">
        <v>148</v>
      </c>
      <c r="BD23" s="129">
        <v>-866</v>
      </c>
      <c r="BE23" s="121">
        <v>-1.4E-2</v>
      </c>
      <c r="BF23" s="130" t="s">
        <v>149</v>
      </c>
      <c r="BG23" s="121">
        <v>-0.2379</v>
      </c>
    </row>
    <row r="24" spans="2:59">
      <c r="B24" s="51" t="s">
        <v>41</v>
      </c>
      <c r="C24" s="74">
        <v>635649</v>
      </c>
      <c r="D24" s="75">
        <v>638540</v>
      </c>
      <c r="E24" s="74">
        <v>638901</v>
      </c>
      <c r="F24" s="75">
        <v>635348</v>
      </c>
      <c r="G24" s="74">
        <v>625984</v>
      </c>
      <c r="H24" s="75">
        <v>626456</v>
      </c>
      <c r="I24" s="74">
        <v>631977</v>
      </c>
      <c r="J24" s="75">
        <v>639997</v>
      </c>
      <c r="K24" s="74">
        <v>642377</v>
      </c>
      <c r="L24" s="75">
        <v>645818</v>
      </c>
      <c r="M24" s="74">
        <v>655602</v>
      </c>
      <c r="N24" s="75">
        <v>659854</v>
      </c>
      <c r="O24" s="74">
        <v>663500</v>
      </c>
      <c r="P24" s="75">
        <v>666697</v>
      </c>
      <c r="Q24" s="74">
        <v>667799</v>
      </c>
      <c r="R24" s="75">
        <v>674023</v>
      </c>
      <c r="S24" s="74">
        <v>681811</v>
      </c>
      <c r="T24" s="75">
        <v>688837</v>
      </c>
      <c r="U24" s="74">
        <v>694257</v>
      </c>
      <c r="V24" s="75">
        <v>704495</v>
      </c>
      <c r="W24" s="74">
        <v>708667</v>
      </c>
      <c r="X24" s="75">
        <v>691430</v>
      </c>
      <c r="Y24" s="74">
        <v>710257</v>
      </c>
      <c r="Z24" s="75">
        <v>712648</v>
      </c>
      <c r="AA24" s="74">
        <v>655153</v>
      </c>
      <c r="AB24" s="75">
        <v>641693</v>
      </c>
      <c r="AC24" s="74">
        <v>638170</v>
      </c>
      <c r="AD24" s="75">
        <v>638247</v>
      </c>
      <c r="AE24" s="74">
        <v>639280</v>
      </c>
      <c r="AF24" s="75">
        <v>639494</v>
      </c>
      <c r="AG24" s="74">
        <v>643321</v>
      </c>
      <c r="AH24" s="75">
        <v>651506</v>
      </c>
      <c r="AI24" s="74">
        <v>658828</v>
      </c>
      <c r="AJ24" s="75">
        <v>657953</v>
      </c>
      <c r="AK24" s="74">
        <v>674811</v>
      </c>
      <c r="AL24" s="75">
        <v>698693</v>
      </c>
      <c r="AM24" s="74">
        <v>682261</v>
      </c>
      <c r="AN24" s="75">
        <v>686653</v>
      </c>
      <c r="AO24" s="74">
        <v>687848</v>
      </c>
      <c r="AP24" s="74">
        <v>685554</v>
      </c>
      <c r="AQ24" s="74">
        <v>685067</v>
      </c>
      <c r="AR24" s="75">
        <v>673073</v>
      </c>
      <c r="AS24" s="74">
        <v>668892</v>
      </c>
      <c r="AT24" s="75">
        <v>668319</v>
      </c>
      <c r="AU24" s="74">
        <v>712745</v>
      </c>
      <c r="AV24" s="75">
        <v>713566</v>
      </c>
      <c r="AW24" s="74">
        <v>729660</v>
      </c>
      <c r="AX24" s="75">
        <v>727270</v>
      </c>
      <c r="AY24" s="74">
        <v>718240</v>
      </c>
      <c r="AZ24" s="101">
        <v>710327</v>
      </c>
      <c r="BA24" s="111" t="s">
        <v>129</v>
      </c>
      <c r="BB24" s="101" t="s">
        <v>136</v>
      </c>
      <c r="BC24" s="111" t="s">
        <v>150</v>
      </c>
      <c r="BD24" s="129" t="s">
        <v>151</v>
      </c>
      <c r="BE24" s="121">
        <v>1.2E-2</v>
      </c>
      <c r="BF24" s="130" t="s">
        <v>152</v>
      </c>
      <c r="BG24" s="121">
        <v>3.7100000000000001E-2</v>
      </c>
    </row>
    <row r="25" spans="2:59">
      <c r="B25" s="51" t="s">
        <v>42</v>
      </c>
      <c r="C25" s="74">
        <v>39721</v>
      </c>
      <c r="D25" s="75">
        <v>50931</v>
      </c>
      <c r="E25" s="74">
        <v>51190</v>
      </c>
      <c r="F25" s="75">
        <v>52209</v>
      </c>
      <c r="G25" s="74">
        <v>52482</v>
      </c>
      <c r="H25" s="75">
        <v>53269</v>
      </c>
      <c r="I25" s="74">
        <v>51859</v>
      </c>
      <c r="J25" s="75">
        <v>48670</v>
      </c>
      <c r="K25" s="74">
        <v>48553</v>
      </c>
      <c r="L25" s="75">
        <v>46569</v>
      </c>
      <c r="M25" s="74">
        <v>46994</v>
      </c>
      <c r="N25" s="75">
        <v>48421</v>
      </c>
      <c r="O25" s="74">
        <v>49155</v>
      </c>
      <c r="P25" s="75">
        <v>49403</v>
      </c>
      <c r="Q25" s="74">
        <v>47083</v>
      </c>
      <c r="R25" s="75">
        <v>73685</v>
      </c>
      <c r="S25" s="74">
        <v>70228</v>
      </c>
      <c r="T25" s="75">
        <v>73036</v>
      </c>
      <c r="U25" s="74">
        <v>72327</v>
      </c>
      <c r="V25" s="75">
        <v>70457</v>
      </c>
      <c r="W25" s="74">
        <v>72632</v>
      </c>
      <c r="X25" s="75">
        <v>71118</v>
      </c>
      <c r="Y25" s="74">
        <v>78342</v>
      </c>
      <c r="Z25" s="75">
        <v>78159</v>
      </c>
      <c r="AA25" s="74">
        <v>142241</v>
      </c>
      <c r="AB25" s="75">
        <v>142208</v>
      </c>
      <c r="AC25" s="74">
        <v>141608</v>
      </c>
      <c r="AD25" s="75">
        <v>138516</v>
      </c>
      <c r="AE25" s="74">
        <v>141759</v>
      </c>
      <c r="AF25" s="75">
        <v>139212</v>
      </c>
      <c r="AG25" s="74">
        <v>141057</v>
      </c>
      <c r="AH25" s="75">
        <v>143299</v>
      </c>
      <c r="AI25" s="74">
        <v>145130</v>
      </c>
      <c r="AJ25" s="75">
        <v>146994</v>
      </c>
      <c r="AK25" s="74">
        <v>153745</v>
      </c>
      <c r="AL25" s="75">
        <v>215137</v>
      </c>
      <c r="AM25" s="74">
        <v>217126</v>
      </c>
      <c r="AN25" s="75">
        <v>223723</v>
      </c>
      <c r="AO25" s="74">
        <v>227369</v>
      </c>
      <c r="AP25" s="74">
        <v>230525</v>
      </c>
      <c r="AQ25" s="74">
        <v>234861</v>
      </c>
      <c r="AR25" s="75">
        <v>234530</v>
      </c>
      <c r="AS25" s="74">
        <v>238135</v>
      </c>
      <c r="AT25" s="75">
        <v>241519</v>
      </c>
      <c r="AU25" s="74">
        <v>246787</v>
      </c>
      <c r="AV25" s="75">
        <v>248887</v>
      </c>
      <c r="AW25" s="74">
        <v>250493</v>
      </c>
      <c r="AX25" s="75">
        <v>259187</v>
      </c>
      <c r="AY25" s="74">
        <v>259155</v>
      </c>
      <c r="AZ25" s="101">
        <v>257455</v>
      </c>
      <c r="BA25" s="111" t="s">
        <v>130</v>
      </c>
      <c r="BB25" s="101" t="s">
        <v>137</v>
      </c>
      <c r="BC25" s="111" t="s">
        <v>153</v>
      </c>
      <c r="BD25" s="129" t="s">
        <v>154</v>
      </c>
      <c r="BE25" s="121">
        <v>1.0999999999999999E-2</v>
      </c>
      <c r="BF25" s="130" t="s">
        <v>155</v>
      </c>
      <c r="BG25" s="121">
        <v>0.1081</v>
      </c>
    </row>
    <row r="26" spans="2:59">
      <c r="C26" s="74"/>
      <c r="D26" s="75"/>
      <c r="E26" s="74"/>
      <c r="F26" s="75"/>
      <c r="G26" s="74"/>
      <c r="H26" s="75"/>
      <c r="I26" s="74"/>
      <c r="J26" s="75"/>
      <c r="K26" s="74"/>
      <c r="L26" s="75"/>
      <c r="M26" s="74"/>
      <c r="N26" s="75"/>
      <c r="O26" s="74"/>
      <c r="P26" s="75"/>
      <c r="Q26" s="74"/>
      <c r="R26" s="75"/>
      <c r="S26" s="74"/>
      <c r="T26" s="75"/>
      <c r="U26" s="74"/>
      <c r="V26" s="75"/>
      <c r="W26" s="74"/>
      <c r="X26" s="75"/>
      <c r="Y26" s="74"/>
      <c r="Z26" s="75"/>
      <c r="AA26" s="74"/>
      <c r="AB26" s="75"/>
      <c r="AC26" s="74"/>
      <c r="AD26" s="75"/>
      <c r="AE26" s="74"/>
      <c r="AF26" s="75"/>
      <c r="AG26" s="74"/>
      <c r="AH26" s="75"/>
      <c r="AI26" s="74"/>
      <c r="AJ26" s="91"/>
      <c r="AK26" s="86"/>
      <c r="AL26" s="91"/>
      <c r="AM26" s="72"/>
      <c r="AN26" s="73"/>
      <c r="AO26" s="72"/>
      <c r="AP26" s="72"/>
      <c r="AQ26" s="72"/>
      <c r="AR26" s="73"/>
      <c r="AS26" s="72"/>
      <c r="AT26" s="73"/>
      <c r="AU26" s="72"/>
      <c r="AV26" s="73"/>
      <c r="AW26" s="72"/>
      <c r="AX26" s="73"/>
      <c r="AY26" s="72"/>
      <c r="AZ26" s="91"/>
      <c r="BA26" s="112"/>
      <c r="BB26" s="91"/>
      <c r="BC26" s="112"/>
      <c r="BD26" s="130"/>
      <c r="BE26" s="121"/>
      <c r="BF26" s="129"/>
      <c r="BG26" s="121"/>
    </row>
    <row r="27" spans="2:59">
      <c r="B27" s="56" t="s">
        <v>56</v>
      </c>
      <c r="C27" s="76"/>
      <c r="D27" s="77"/>
      <c r="E27" s="76"/>
      <c r="F27" s="77"/>
      <c r="G27" s="78"/>
      <c r="H27" s="77"/>
      <c r="I27" s="78"/>
      <c r="J27" s="77"/>
      <c r="K27" s="78"/>
      <c r="L27" s="77"/>
      <c r="M27" s="78"/>
      <c r="N27" s="77"/>
      <c r="O27" s="78"/>
      <c r="P27" s="77"/>
      <c r="Q27" s="76"/>
      <c r="R27" s="77"/>
      <c r="S27" s="76"/>
      <c r="T27" s="77"/>
      <c r="U27" s="76"/>
      <c r="V27" s="77"/>
      <c r="W27" s="76"/>
      <c r="X27" s="77"/>
      <c r="Y27" s="76"/>
      <c r="Z27" s="77"/>
      <c r="AA27" s="76"/>
      <c r="AB27" s="77"/>
      <c r="AC27" s="76"/>
      <c r="AD27" s="77"/>
      <c r="AE27" s="76"/>
      <c r="AF27" s="77"/>
      <c r="AG27" s="76"/>
      <c r="AH27" s="77"/>
      <c r="AI27" s="76"/>
      <c r="AJ27" s="71"/>
      <c r="AK27" s="70"/>
      <c r="AL27" s="71"/>
      <c r="AM27" s="96"/>
      <c r="AN27" s="97"/>
      <c r="AO27" s="96"/>
      <c r="AP27" s="96"/>
      <c r="AQ27" s="96"/>
      <c r="AR27" s="97"/>
      <c r="AS27" s="96"/>
      <c r="AT27" s="97"/>
      <c r="AU27" s="96"/>
      <c r="AV27" s="97"/>
      <c r="AW27" s="96"/>
      <c r="AX27" s="97"/>
      <c r="AY27" s="96"/>
      <c r="AZ27" s="102"/>
      <c r="BA27" s="113"/>
      <c r="BB27" s="102"/>
      <c r="BC27" s="113"/>
      <c r="BD27" s="131"/>
      <c r="BE27" s="123"/>
      <c r="BF27" s="131"/>
      <c r="BG27" s="123"/>
    </row>
    <row r="28" spans="2:59">
      <c r="B28" s="51" t="s">
        <v>115</v>
      </c>
      <c r="C28" s="74"/>
      <c r="D28" s="75"/>
      <c r="E28" s="74"/>
      <c r="F28" s="75"/>
      <c r="H28" s="75"/>
      <c r="J28" s="75"/>
      <c r="L28" s="75"/>
      <c r="N28" s="75"/>
      <c r="P28" s="75"/>
      <c r="Q28" s="74"/>
      <c r="R28" s="75"/>
      <c r="S28" s="74"/>
      <c r="T28" s="75"/>
      <c r="U28" s="74"/>
      <c r="V28" s="75"/>
      <c r="W28" s="74"/>
      <c r="X28" s="75"/>
      <c r="Y28" s="74"/>
      <c r="Z28" s="75"/>
      <c r="AA28" s="74"/>
      <c r="AB28" s="75"/>
      <c r="AC28" s="74"/>
      <c r="AD28" s="75"/>
      <c r="AE28" s="74"/>
      <c r="AF28" s="75"/>
      <c r="AG28" s="74"/>
      <c r="AH28" s="75"/>
      <c r="AI28" s="74"/>
      <c r="AJ28" s="73"/>
      <c r="AK28" s="72"/>
      <c r="AL28" s="73"/>
      <c r="AM28" s="103"/>
      <c r="AN28" s="104"/>
      <c r="AO28" s="103"/>
      <c r="AP28" s="103"/>
      <c r="AQ28" s="103"/>
      <c r="AR28" s="104"/>
      <c r="AS28" s="103"/>
      <c r="AT28" s="104"/>
      <c r="AU28" s="103"/>
      <c r="AV28" s="104"/>
      <c r="AW28" s="103"/>
      <c r="AX28" s="104"/>
      <c r="AY28" s="103">
        <v>0.1411</v>
      </c>
      <c r="AZ28" s="104">
        <v>0.14069999999999999</v>
      </c>
      <c r="BA28" s="114">
        <v>0.14030000000000001</v>
      </c>
      <c r="BB28" s="104">
        <v>0.14000000000000001</v>
      </c>
      <c r="BC28" s="114">
        <v>0.1399</v>
      </c>
      <c r="BD28" s="130">
        <v>-0.01</v>
      </c>
      <c r="BE28" s="121"/>
      <c r="BF28" s="130">
        <v>-0.28999999999999998</v>
      </c>
      <c r="BG28" s="121"/>
    </row>
    <row r="29" spans="2:59">
      <c r="B29" s="51" t="s">
        <v>116</v>
      </c>
      <c r="C29" s="74"/>
      <c r="D29" s="75"/>
      <c r="E29" s="74"/>
      <c r="F29" s="75"/>
      <c r="H29" s="75"/>
      <c r="J29" s="75"/>
      <c r="L29" s="75"/>
      <c r="N29" s="75"/>
      <c r="P29" s="75"/>
      <c r="Q29" s="74"/>
      <c r="R29" s="75"/>
      <c r="S29" s="74"/>
      <c r="T29" s="75"/>
      <c r="U29" s="74"/>
      <c r="V29" s="75"/>
      <c r="W29" s="74"/>
      <c r="X29" s="75"/>
      <c r="Y29" s="74"/>
      <c r="Z29" s="75"/>
      <c r="AA29" s="74"/>
      <c r="AB29" s="75"/>
      <c r="AC29" s="74"/>
      <c r="AD29" s="75"/>
      <c r="AE29" s="74"/>
      <c r="AF29" s="75"/>
      <c r="AG29" s="74"/>
      <c r="AH29" s="75"/>
      <c r="AI29" s="74"/>
      <c r="AJ29" s="73"/>
      <c r="AK29" s="72"/>
      <c r="AL29" s="73"/>
      <c r="AM29" s="103"/>
      <c r="AN29" s="104"/>
      <c r="AO29" s="103"/>
      <c r="AP29" s="103"/>
      <c r="AQ29" s="103"/>
      <c r="AR29" s="104"/>
      <c r="AS29" s="103"/>
      <c r="AT29" s="104"/>
      <c r="AU29" s="103"/>
      <c r="AV29" s="104"/>
      <c r="AW29" s="103"/>
      <c r="AX29" s="104"/>
      <c r="AY29" s="103">
        <v>0.17879999999999999</v>
      </c>
      <c r="AZ29" s="104">
        <v>0.1792</v>
      </c>
      <c r="BA29" s="114">
        <v>0.17749999999999999</v>
      </c>
      <c r="BB29" s="104">
        <v>0.1779</v>
      </c>
      <c r="BC29" s="114">
        <v>0.1782</v>
      </c>
      <c r="BD29" s="130">
        <v>0.03</v>
      </c>
      <c r="BE29" s="121"/>
      <c r="BF29" s="130">
        <v>-0.18</v>
      </c>
      <c r="BG29" s="121"/>
    </row>
    <row r="30" spans="2:59">
      <c r="B30" s="51" t="s">
        <v>117</v>
      </c>
      <c r="C30" s="74"/>
      <c r="D30" s="75"/>
      <c r="E30" s="74"/>
      <c r="F30" s="75"/>
      <c r="H30" s="75"/>
      <c r="J30" s="75"/>
      <c r="L30" s="75"/>
      <c r="N30" s="75"/>
      <c r="P30" s="75"/>
      <c r="Q30" s="74"/>
      <c r="R30" s="75"/>
      <c r="S30" s="74"/>
      <c r="T30" s="75"/>
      <c r="U30" s="74"/>
      <c r="V30" s="75"/>
      <c r="W30" s="74"/>
      <c r="X30" s="75"/>
      <c r="Y30" s="74"/>
      <c r="Z30" s="75"/>
      <c r="AA30" s="74"/>
      <c r="AB30" s="75"/>
      <c r="AC30" s="74"/>
      <c r="AD30" s="75"/>
      <c r="AE30" s="74"/>
      <c r="AF30" s="75"/>
      <c r="AG30" s="74"/>
      <c r="AH30" s="75"/>
      <c r="AI30" s="74"/>
      <c r="AJ30" s="73"/>
      <c r="AK30" s="72"/>
      <c r="AL30" s="73"/>
      <c r="AM30" s="103"/>
      <c r="AN30" s="104"/>
      <c r="AO30" s="103"/>
      <c r="AP30" s="103"/>
      <c r="AQ30" s="103"/>
      <c r="AR30" s="104"/>
      <c r="AS30" s="103"/>
      <c r="AT30" s="104"/>
      <c r="AU30" s="103"/>
      <c r="AV30" s="104"/>
      <c r="AW30" s="103"/>
      <c r="AX30" s="104"/>
      <c r="AY30" s="103">
        <v>4.9399999999999999E-2</v>
      </c>
      <c r="AZ30" s="104">
        <v>4.9299999999999997E-2</v>
      </c>
      <c r="BA30" s="114">
        <v>4.9299999999999997E-2</v>
      </c>
      <c r="BB30" s="104">
        <v>4.9200000000000001E-2</v>
      </c>
      <c r="BC30" s="114">
        <v>4.9099999999999998E-2</v>
      </c>
      <c r="BD30" s="130">
        <v>-0.01</v>
      </c>
      <c r="BE30" s="121"/>
      <c r="BF30" s="130">
        <v>-0.31</v>
      </c>
      <c r="BG30" s="121"/>
    </row>
    <row r="31" spans="2:59">
      <c r="B31" s="51" t="s">
        <v>63</v>
      </c>
      <c r="C31" s="74">
        <v>7653062</v>
      </c>
      <c r="D31" s="75">
        <v>7658969</v>
      </c>
      <c r="E31" s="74">
        <v>7627468</v>
      </c>
      <c r="F31" s="75">
        <v>7589686</v>
      </c>
      <c r="G31" s="74">
        <v>7634466</v>
      </c>
      <c r="H31" s="75">
        <v>7575849</v>
      </c>
      <c r="I31" s="74">
        <v>7582945</v>
      </c>
      <c r="J31" s="75">
        <v>7498196</v>
      </c>
      <c r="K31" s="74">
        <v>7575621</v>
      </c>
      <c r="L31" s="75">
        <v>7491606</v>
      </c>
      <c r="M31" s="74">
        <v>7333444</v>
      </c>
      <c r="N31" s="75">
        <v>7270628</v>
      </c>
      <c r="O31" s="74">
        <v>7282266</v>
      </c>
      <c r="P31" s="75">
        <v>7183771</v>
      </c>
      <c r="Q31" s="74">
        <v>7092057</v>
      </c>
      <c r="R31" s="75">
        <v>7127070</v>
      </c>
      <c r="S31" s="74">
        <v>7088654</v>
      </c>
      <c r="T31" s="75">
        <v>6997875</v>
      </c>
      <c r="U31" s="74">
        <v>6999114</v>
      </c>
      <c r="V31" s="75">
        <v>7005242</v>
      </c>
      <c r="W31" s="74">
        <v>7014566</v>
      </c>
      <c r="X31" s="75">
        <v>7024463</v>
      </c>
      <c r="Y31" s="74">
        <v>6993796</v>
      </c>
      <c r="Z31" s="75">
        <v>6991219</v>
      </c>
      <c r="AA31" s="74">
        <v>7093950</v>
      </c>
      <c r="AB31" s="75">
        <v>7001471</v>
      </c>
      <c r="AC31" s="74">
        <v>6901139</v>
      </c>
      <c r="AD31" s="75">
        <v>6865827</v>
      </c>
      <c r="AE31" s="74">
        <v>6832332</v>
      </c>
      <c r="AF31" s="75">
        <v>6729749</v>
      </c>
      <c r="AG31" s="74">
        <v>6749176</v>
      </c>
      <c r="AH31" s="75">
        <v>6772221</v>
      </c>
      <c r="AI31" s="74">
        <v>6873672</v>
      </c>
      <c r="AJ31" s="75">
        <v>7473889</v>
      </c>
      <c r="AK31" s="74">
        <v>7688100</v>
      </c>
      <c r="AL31" s="75">
        <v>7842162</v>
      </c>
      <c r="AM31" s="74">
        <v>7884317</v>
      </c>
      <c r="AN31" s="75">
        <f>SUM(AN22:AN25)</f>
        <v>7930736</v>
      </c>
      <c r="AO31" s="74">
        <v>7971666</v>
      </c>
      <c r="AP31" s="74">
        <v>7989935</v>
      </c>
      <c r="AQ31" s="74">
        <v>8026569</v>
      </c>
      <c r="AR31" s="75">
        <v>8054882</v>
      </c>
      <c r="AS31" s="74">
        <v>8087253</v>
      </c>
      <c r="AT31" s="75">
        <f>AT25+AT24+AT23+AT22</f>
        <v>8106096</v>
      </c>
      <c r="AU31" s="74">
        <v>8181187</v>
      </c>
      <c r="AV31" s="75">
        <v>8203847</v>
      </c>
      <c r="AW31" s="74">
        <v>8285036</v>
      </c>
      <c r="AX31" s="75">
        <v>8319791</v>
      </c>
      <c r="AY31" s="74">
        <v>8247434</v>
      </c>
      <c r="AZ31" s="75">
        <v>8264171</v>
      </c>
      <c r="BA31" s="111" t="s">
        <v>131</v>
      </c>
      <c r="BB31" s="75" t="s">
        <v>138</v>
      </c>
      <c r="BC31" s="111" t="s">
        <v>156</v>
      </c>
      <c r="BD31" s="130" t="s">
        <v>157</v>
      </c>
      <c r="BE31" s="121">
        <v>0</v>
      </c>
      <c r="BF31" s="130" t="s">
        <v>158</v>
      </c>
      <c r="BG31" s="121">
        <v>3.4000000000000002E-2</v>
      </c>
    </row>
    <row r="32" spans="2:59">
      <c r="B32" s="51" t="s">
        <v>64</v>
      </c>
      <c r="C32" s="74">
        <v>166</v>
      </c>
      <c r="D32" s="75">
        <v>167</v>
      </c>
      <c r="E32" s="74">
        <v>167</v>
      </c>
      <c r="F32" s="75">
        <v>168</v>
      </c>
      <c r="G32" s="51">
        <v>168</v>
      </c>
      <c r="H32" s="75">
        <v>169</v>
      </c>
      <c r="I32" s="51">
        <v>169</v>
      </c>
      <c r="J32" s="75">
        <v>169</v>
      </c>
      <c r="K32" s="51">
        <v>168</v>
      </c>
      <c r="L32" s="75">
        <v>167</v>
      </c>
      <c r="M32" s="51">
        <v>166</v>
      </c>
      <c r="N32" s="75">
        <v>166</v>
      </c>
      <c r="O32" s="51">
        <v>166</v>
      </c>
      <c r="P32" s="75">
        <v>164</v>
      </c>
      <c r="Q32" s="74">
        <v>165</v>
      </c>
      <c r="R32" s="75">
        <v>164</v>
      </c>
      <c r="S32" s="74">
        <v>161</v>
      </c>
      <c r="T32" s="75">
        <v>161</v>
      </c>
      <c r="U32" s="74">
        <v>161</v>
      </c>
      <c r="V32" s="75">
        <v>161</v>
      </c>
      <c r="W32" s="74">
        <v>161</v>
      </c>
      <c r="X32" s="75">
        <v>161</v>
      </c>
      <c r="Y32" s="74">
        <v>160</v>
      </c>
      <c r="Z32" s="75">
        <v>161</v>
      </c>
      <c r="AA32" s="74">
        <v>163</v>
      </c>
      <c r="AB32" s="75">
        <v>161</v>
      </c>
      <c r="AC32" s="87">
        <v>160</v>
      </c>
      <c r="AD32" s="75">
        <v>160</v>
      </c>
      <c r="AE32" s="87">
        <v>161</v>
      </c>
      <c r="AF32" s="75">
        <v>162</v>
      </c>
      <c r="AG32" s="74">
        <v>162</v>
      </c>
      <c r="AH32" s="75">
        <v>160</v>
      </c>
      <c r="AI32" s="95">
        <v>159</v>
      </c>
      <c r="AJ32" s="75">
        <v>158</v>
      </c>
      <c r="AK32" s="74">
        <v>157</v>
      </c>
      <c r="AL32" s="75">
        <v>157</v>
      </c>
      <c r="AM32" s="74">
        <v>158</v>
      </c>
      <c r="AN32" s="75">
        <v>157</v>
      </c>
      <c r="AO32" s="74">
        <v>156</v>
      </c>
      <c r="AP32" s="74">
        <v>156</v>
      </c>
      <c r="AQ32" s="74">
        <v>157</v>
      </c>
      <c r="AR32" s="75">
        <v>157</v>
      </c>
      <c r="AS32" s="74">
        <v>156</v>
      </c>
      <c r="AT32" s="75">
        <v>156</v>
      </c>
      <c r="AU32" s="74">
        <v>156</v>
      </c>
      <c r="AV32" s="75">
        <v>156</v>
      </c>
      <c r="AW32" s="74">
        <v>151</v>
      </c>
      <c r="AX32" s="75">
        <v>152</v>
      </c>
      <c r="AY32" s="74">
        <v>152</v>
      </c>
      <c r="AZ32" s="75">
        <v>152</v>
      </c>
      <c r="BA32" s="111">
        <v>151</v>
      </c>
      <c r="BB32" s="75">
        <v>151</v>
      </c>
      <c r="BC32" s="111">
        <v>151</v>
      </c>
      <c r="BD32" s="130">
        <v>0</v>
      </c>
      <c r="BE32" s="121"/>
      <c r="BF32" s="129">
        <v>0</v>
      </c>
      <c r="BG32" s="121"/>
    </row>
    <row r="33" spans="2:59">
      <c r="B33" s="51" t="s">
        <v>57</v>
      </c>
      <c r="C33" s="79">
        <v>0.1419</v>
      </c>
      <c r="D33" s="80">
        <v>0.14149999999999999</v>
      </c>
      <c r="E33" s="79">
        <v>0.1411</v>
      </c>
      <c r="F33" s="80">
        <v>0.1404</v>
      </c>
      <c r="G33" s="79">
        <v>0.13850000000000001</v>
      </c>
      <c r="H33" s="80">
        <v>0.13769999999999999</v>
      </c>
      <c r="I33" s="79">
        <v>0.13789999999999999</v>
      </c>
      <c r="J33" s="80">
        <v>0.13769999999999999</v>
      </c>
      <c r="K33" s="79">
        <v>0.13789999999999999</v>
      </c>
      <c r="L33" s="80">
        <v>0.13819999999999999</v>
      </c>
      <c r="M33" s="79">
        <v>0.13930000000000001</v>
      </c>
      <c r="N33" s="80">
        <v>0.1411</v>
      </c>
      <c r="O33" s="79">
        <v>0.1419</v>
      </c>
      <c r="P33" s="80">
        <v>0.1434</v>
      </c>
      <c r="Q33" s="79">
        <v>0.14349999999999999</v>
      </c>
      <c r="R33" s="80">
        <v>0.1444</v>
      </c>
      <c r="S33" s="79">
        <v>0.1459</v>
      </c>
      <c r="T33" s="80">
        <v>0.14699999999999999</v>
      </c>
      <c r="U33" s="79">
        <v>0.1477</v>
      </c>
      <c r="V33" s="80">
        <v>0.14910000000000001</v>
      </c>
      <c r="W33" s="79">
        <v>0.14949999999999999</v>
      </c>
      <c r="X33" s="80">
        <v>0.14760000000000001</v>
      </c>
      <c r="Y33" s="79">
        <v>0.15060000000000001</v>
      </c>
      <c r="Z33" s="80">
        <v>0.15229999999999999</v>
      </c>
      <c r="AA33" s="79">
        <v>0.1603</v>
      </c>
      <c r="AB33" s="80">
        <v>0.16070000000000001</v>
      </c>
      <c r="AC33" s="79">
        <v>0.16059999999999999</v>
      </c>
      <c r="AD33" s="80">
        <v>0.16089999999999999</v>
      </c>
      <c r="AE33" s="79">
        <v>0.1605</v>
      </c>
      <c r="AF33" s="93">
        <v>0.16039999999999999</v>
      </c>
      <c r="AG33" s="94">
        <v>0.16059999999999999</v>
      </c>
      <c r="AH33" s="93">
        <v>0.161</v>
      </c>
      <c r="AI33" s="94">
        <v>0.1615</v>
      </c>
      <c r="AJ33" s="80">
        <v>0.16139999999999999</v>
      </c>
      <c r="AK33" s="79">
        <v>0.16220000000000001</v>
      </c>
      <c r="AL33" s="80">
        <v>0.16350000000000001</v>
      </c>
      <c r="AM33" s="79">
        <v>0.1628</v>
      </c>
      <c r="AN33" s="80">
        <v>0.1615</v>
      </c>
      <c r="AO33" s="79">
        <v>0.1618</v>
      </c>
      <c r="AP33" s="79">
        <v>0.1618</v>
      </c>
      <c r="AQ33" s="79">
        <v>0.1615</v>
      </c>
      <c r="AR33" s="80">
        <v>0.1608</v>
      </c>
      <c r="AS33" s="79">
        <v>0.16300000000000001</v>
      </c>
      <c r="AT33" s="80">
        <v>0.16039999999999999</v>
      </c>
      <c r="AU33" s="79">
        <v>0.1636</v>
      </c>
      <c r="AV33" s="80">
        <v>0.1636</v>
      </c>
      <c r="AW33" s="79">
        <v>0.1648</v>
      </c>
      <c r="AX33" s="80">
        <v>0.1641</v>
      </c>
      <c r="AY33" s="79">
        <v>0.16309999999999999</v>
      </c>
      <c r="AZ33" s="80">
        <v>0.1623</v>
      </c>
      <c r="BA33" s="115"/>
      <c r="BB33" s="80"/>
      <c r="BC33" s="115"/>
      <c r="BD33" s="130"/>
      <c r="BE33" s="121"/>
      <c r="BF33" s="129"/>
      <c r="BG33" s="121"/>
    </row>
    <row r="34" spans="2:59">
      <c r="B34" s="51" t="s">
        <v>58</v>
      </c>
      <c r="C34" s="79">
        <v>0.12989999999999999</v>
      </c>
      <c r="D34" s="80">
        <v>0.1295</v>
      </c>
      <c r="E34" s="79">
        <v>0.1295</v>
      </c>
      <c r="F34" s="80">
        <v>0.129</v>
      </c>
      <c r="G34" s="79">
        <v>0.129</v>
      </c>
      <c r="H34" s="80">
        <v>0.1275</v>
      </c>
      <c r="I34" s="79">
        <v>0.12740000000000001</v>
      </c>
      <c r="J34" s="80">
        <v>0.1265</v>
      </c>
      <c r="K34" s="79">
        <v>0.126</v>
      </c>
      <c r="L34" s="80">
        <v>0.126</v>
      </c>
      <c r="M34" s="79">
        <v>0.129</v>
      </c>
      <c r="N34" s="80">
        <v>0.129</v>
      </c>
      <c r="O34" s="79">
        <v>0.1295</v>
      </c>
      <c r="P34" s="80">
        <v>0.13150000000000001</v>
      </c>
      <c r="Q34" s="79">
        <v>0.13150000000000001</v>
      </c>
      <c r="R34" s="80">
        <v>0.13289999999999999</v>
      </c>
      <c r="S34" s="79">
        <v>0.13489999999999999</v>
      </c>
      <c r="T34" s="80">
        <v>0.13700000000000001</v>
      </c>
      <c r="U34" s="79">
        <v>0.13800000000000001</v>
      </c>
      <c r="V34" s="80">
        <v>0.13900000000000001</v>
      </c>
      <c r="W34" s="79">
        <v>0.1399</v>
      </c>
      <c r="X34" s="80">
        <v>0.13750000000000001</v>
      </c>
      <c r="Y34" s="79">
        <v>0.14149999999999999</v>
      </c>
      <c r="Z34" s="80">
        <v>0.14399999999999999</v>
      </c>
      <c r="AA34" s="79">
        <v>0.14990000000000001</v>
      </c>
      <c r="AB34" s="80">
        <v>0.15040000000000001</v>
      </c>
      <c r="AC34" s="79">
        <v>0.15</v>
      </c>
      <c r="AD34" s="80">
        <v>0.15090000000000001</v>
      </c>
      <c r="AE34" s="79">
        <v>0.15</v>
      </c>
      <c r="AF34" s="93">
        <v>0.15</v>
      </c>
      <c r="AG34" s="94">
        <v>0.15</v>
      </c>
      <c r="AH34" s="93">
        <v>0.151</v>
      </c>
      <c r="AI34" s="94">
        <v>0.152</v>
      </c>
      <c r="AJ34" s="80">
        <v>0.15190000000000001</v>
      </c>
      <c r="AK34" s="79">
        <v>0.1535</v>
      </c>
      <c r="AL34" s="80">
        <v>0.1555</v>
      </c>
      <c r="AM34" s="79">
        <v>0.154</v>
      </c>
      <c r="AN34" s="80">
        <v>0.152</v>
      </c>
      <c r="AO34" s="79">
        <v>0.15240000000000001</v>
      </c>
      <c r="AP34" s="79">
        <v>0.15240000000000001</v>
      </c>
      <c r="AQ34" s="79">
        <v>0.15190000000000001</v>
      </c>
      <c r="AR34" s="80">
        <v>0.15</v>
      </c>
      <c r="AS34" s="79">
        <v>0.14990000000000001</v>
      </c>
      <c r="AT34" s="80">
        <v>0.14990000000000001</v>
      </c>
      <c r="AU34" s="79">
        <v>0.15540000000000001</v>
      </c>
      <c r="AV34" s="80">
        <v>0.156</v>
      </c>
      <c r="AW34" s="79">
        <v>0.15890000000000001</v>
      </c>
      <c r="AX34" s="80">
        <v>0.1575</v>
      </c>
      <c r="AY34" s="79">
        <v>0.15509999999999999</v>
      </c>
      <c r="AZ34" s="80">
        <v>0.154</v>
      </c>
      <c r="BA34" s="115"/>
      <c r="BB34" s="80"/>
      <c r="BC34" s="115"/>
      <c r="BD34" s="130"/>
      <c r="BE34" s="121"/>
      <c r="BF34" s="129"/>
      <c r="BG34" s="121"/>
    </row>
    <row r="35" spans="2:59">
      <c r="B35" s="51" t="s">
        <v>59</v>
      </c>
      <c r="C35" s="79">
        <v>0.1963</v>
      </c>
      <c r="D35" s="80">
        <v>0.19620000000000001</v>
      </c>
      <c r="E35" s="79">
        <v>0.1961</v>
      </c>
      <c r="F35" s="80">
        <v>0.19600000000000001</v>
      </c>
      <c r="G35" s="79">
        <v>0.19639999999999999</v>
      </c>
      <c r="H35" s="80">
        <v>0.1961</v>
      </c>
      <c r="I35" s="79">
        <v>0.19650000000000001</v>
      </c>
      <c r="J35" s="80">
        <v>0.19639999999999999</v>
      </c>
      <c r="K35" s="79">
        <v>0.1966</v>
      </c>
      <c r="L35" s="80">
        <v>0.1963</v>
      </c>
      <c r="M35" s="79">
        <v>0.19570000000000001</v>
      </c>
      <c r="N35" s="80">
        <v>0.19620000000000001</v>
      </c>
      <c r="O35" s="79">
        <v>0.19650000000000001</v>
      </c>
      <c r="P35" s="80">
        <v>0.1951</v>
      </c>
      <c r="Q35" s="79">
        <v>0.1956</v>
      </c>
      <c r="R35" s="80">
        <v>0.19539999999999999</v>
      </c>
      <c r="S35" s="79">
        <v>0.1953</v>
      </c>
      <c r="T35" s="80">
        <v>0.19700000000000001</v>
      </c>
      <c r="U35" s="79">
        <v>0.19700000000000001</v>
      </c>
      <c r="V35" s="80">
        <v>0.19800000000000001</v>
      </c>
      <c r="W35" s="79">
        <v>0.19800000000000001</v>
      </c>
      <c r="X35" s="80">
        <v>0.19800000000000001</v>
      </c>
      <c r="Y35" s="79">
        <v>0.19769999999999999</v>
      </c>
      <c r="Z35" s="80">
        <v>0.1976</v>
      </c>
      <c r="AA35" s="79">
        <v>0.1973</v>
      </c>
      <c r="AB35" s="80">
        <v>0.1976</v>
      </c>
      <c r="AC35" s="79">
        <v>0.1978</v>
      </c>
      <c r="AD35" s="80">
        <v>0.1978</v>
      </c>
      <c r="AE35" s="79">
        <v>0.1976</v>
      </c>
      <c r="AF35" s="93">
        <v>0.19750000000000001</v>
      </c>
      <c r="AG35" s="94">
        <v>0.19750000000000001</v>
      </c>
      <c r="AH35" s="93">
        <v>0.1988</v>
      </c>
      <c r="AI35" s="94">
        <v>0.19900000000000001</v>
      </c>
      <c r="AJ35" s="80">
        <v>0.20069999999999999</v>
      </c>
      <c r="AK35" s="79">
        <v>0.20150000000000001</v>
      </c>
      <c r="AL35" s="80">
        <v>0.20169999999999999</v>
      </c>
      <c r="AM35" s="79">
        <v>0.2016</v>
      </c>
      <c r="AN35" s="80">
        <v>0.20180000000000001</v>
      </c>
      <c r="AO35" s="79">
        <v>0.20230000000000001</v>
      </c>
      <c r="AP35" s="79">
        <v>0.20250000000000001</v>
      </c>
      <c r="AQ35" s="79">
        <v>0.20300000000000001</v>
      </c>
      <c r="AR35" s="80">
        <v>0.20330000000000001</v>
      </c>
      <c r="AS35" s="79">
        <v>0.2034</v>
      </c>
      <c r="AT35" s="80">
        <v>0.2034</v>
      </c>
      <c r="AU35" s="79">
        <v>0.20330000000000001</v>
      </c>
      <c r="AV35" s="80">
        <v>0.1973</v>
      </c>
      <c r="AW35" s="79">
        <v>0.19750000000000001</v>
      </c>
      <c r="AX35" s="80">
        <v>0.19889999999999999</v>
      </c>
      <c r="AY35" s="79">
        <v>0.20050000000000001</v>
      </c>
      <c r="AZ35" s="80">
        <v>0.20069999999999999</v>
      </c>
      <c r="BA35" s="115"/>
      <c r="BB35" s="80"/>
      <c r="BC35" s="115"/>
      <c r="BD35" s="130"/>
      <c r="BE35" s="121"/>
      <c r="BF35" s="129"/>
      <c r="BG35" s="121"/>
    </row>
    <row r="36" spans="2:59">
      <c r="B36" s="51" t="s">
        <v>60</v>
      </c>
      <c r="C36" s="79">
        <v>0.2049</v>
      </c>
      <c r="D36" s="80">
        <v>0.2049</v>
      </c>
      <c r="E36" s="79">
        <v>0.2049</v>
      </c>
      <c r="F36" s="80">
        <v>0.2049</v>
      </c>
      <c r="G36" s="79">
        <v>0.2049</v>
      </c>
      <c r="H36" s="80">
        <v>0.2049</v>
      </c>
      <c r="I36" s="79">
        <v>0.2049</v>
      </c>
      <c r="J36" s="80">
        <v>0.2049</v>
      </c>
      <c r="K36" s="79">
        <v>0.2049</v>
      </c>
      <c r="L36" s="80">
        <v>0.2049</v>
      </c>
      <c r="M36" s="79">
        <v>0.2049</v>
      </c>
      <c r="N36" s="80">
        <v>0.2049</v>
      </c>
      <c r="O36" s="79">
        <v>0.2049</v>
      </c>
      <c r="P36" s="80">
        <v>0.20419999999999999</v>
      </c>
      <c r="Q36" s="79">
        <v>0.2049</v>
      </c>
      <c r="R36" s="80">
        <v>0.2049</v>
      </c>
      <c r="S36" s="79">
        <v>0.20419999999999999</v>
      </c>
      <c r="T36" s="80">
        <v>0.20419999999999999</v>
      </c>
      <c r="U36" s="79">
        <v>0.20419999999999999</v>
      </c>
      <c r="V36" s="80">
        <v>0.20419999999999999</v>
      </c>
      <c r="W36" s="79">
        <v>0.20419999999999999</v>
      </c>
      <c r="X36" s="80">
        <v>0.20419999999999999</v>
      </c>
      <c r="Y36" s="79">
        <v>0.20419999999999999</v>
      </c>
      <c r="Z36" s="80">
        <v>0.20419999999999999</v>
      </c>
      <c r="AA36" s="79">
        <v>0.20319999999999999</v>
      </c>
      <c r="AB36" s="80">
        <v>0.20419999999999999</v>
      </c>
      <c r="AC36" s="79">
        <v>0.20419999999999999</v>
      </c>
      <c r="AD36" s="80">
        <v>0.20419999999999999</v>
      </c>
      <c r="AE36" s="79">
        <v>0.20419999999999999</v>
      </c>
      <c r="AF36" s="93">
        <v>0.20419999999999999</v>
      </c>
      <c r="AG36" s="94">
        <v>0.20419999999999999</v>
      </c>
      <c r="AH36" s="93">
        <v>0.20849999999999999</v>
      </c>
      <c r="AI36" s="94">
        <v>0.21</v>
      </c>
      <c r="AJ36" s="80">
        <v>0.2162</v>
      </c>
      <c r="AK36" s="79">
        <v>0.2162</v>
      </c>
      <c r="AL36" s="80">
        <v>0.2162</v>
      </c>
      <c r="AM36" s="79">
        <v>0.2162</v>
      </c>
      <c r="AN36" s="80">
        <v>0.2162</v>
      </c>
      <c r="AO36" s="79">
        <v>0.2162</v>
      </c>
      <c r="AP36" s="79">
        <v>0.2162</v>
      </c>
      <c r="AQ36" s="79">
        <v>0.2162</v>
      </c>
      <c r="AR36" s="80">
        <v>0.2162</v>
      </c>
      <c r="AS36" s="79">
        <v>0.2162</v>
      </c>
      <c r="AT36" s="80">
        <v>0.2162</v>
      </c>
      <c r="AU36" s="79">
        <v>0.2162</v>
      </c>
      <c r="AV36" s="80">
        <v>0.2162</v>
      </c>
      <c r="AW36" s="79">
        <v>0.2162</v>
      </c>
      <c r="AX36" s="80">
        <v>0.2162</v>
      </c>
      <c r="AY36" s="79">
        <v>0.217</v>
      </c>
      <c r="AZ36" s="80">
        <v>0.21890000000000001</v>
      </c>
      <c r="BA36" s="115"/>
      <c r="BB36" s="80"/>
      <c r="BC36" s="115"/>
      <c r="BD36" s="130"/>
      <c r="BE36" s="121"/>
      <c r="BF36" s="129"/>
      <c r="BG36" s="121"/>
    </row>
    <row r="37" spans="2:59">
      <c r="B37" s="51" t="s">
        <v>61</v>
      </c>
      <c r="C37" s="79">
        <v>2.01E-2</v>
      </c>
      <c r="D37" s="80">
        <v>1.6799999999999999E-2</v>
      </c>
      <c r="E37" s="79">
        <v>1.6E-2</v>
      </c>
      <c r="F37" s="80">
        <v>1.5599999999999999E-2</v>
      </c>
      <c r="G37" s="79">
        <v>1.5900000000000001E-2</v>
      </c>
      <c r="H37" s="80">
        <v>1.61E-2</v>
      </c>
      <c r="I37" s="79">
        <v>1.5900000000000001E-2</v>
      </c>
      <c r="J37" s="80">
        <v>1.49E-2</v>
      </c>
      <c r="K37" s="79">
        <v>1.44E-2</v>
      </c>
      <c r="L37" s="80">
        <v>1.46E-2</v>
      </c>
      <c r="M37" s="79">
        <v>1.3899999999999999E-2</v>
      </c>
      <c r="N37" s="80">
        <v>1.32E-2</v>
      </c>
      <c r="O37" s="79">
        <v>1.32E-2</v>
      </c>
      <c r="P37" s="80">
        <v>1.04E-2</v>
      </c>
      <c r="Q37" s="79">
        <v>1.11E-2</v>
      </c>
      <c r="R37" s="80">
        <v>7.1000000000000004E-3</v>
      </c>
      <c r="S37" s="79">
        <v>6.7999999999999996E-3</v>
      </c>
      <c r="T37" s="80">
        <v>5.8999999999999999E-3</v>
      </c>
      <c r="U37" s="79">
        <v>4.5999999999999999E-3</v>
      </c>
      <c r="V37" s="80">
        <v>3.3999999999999998E-3</v>
      </c>
      <c r="W37" s="79">
        <v>3.0999999999999999E-3</v>
      </c>
      <c r="X37" s="80">
        <v>2.7000000000000001E-3</v>
      </c>
      <c r="Y37" s="79">
        <v>2.0999999999999999E-3</v>
      </c>
      <c r="Z37" s="80">
        <v>1.9E-3</v>
      </c>
      <c r="AA37" s="79">
        <v>3.2599999999999997E-2</v>
      </c>
      <c r="AB37" s="80">
        <v>3.2399999999999998E-2</v>
      </c>
      <c r="AC37" s="79">
        <v>3.2399999999999998E-2</v>
      </c>
      <c r="AD37" s="80">
        <v>3.2800000000000003E-2</v>
      </c>
      <c r="AE37" s="79">
        <v>3.2199999999999999E-2</v>
      </c>
      <c r="AF37" s="93">
        <v>3.2500000000000001E-2</v>
      </c>
      <c r="AG37" s="94">
        <v>3.1899999999999998E-2</v>
      </c>
      <c r="AH37" s="93">
        <v>3.1300000000000001E-2</v>
      </c>
      <c r="AI37" s="94">
        <v>3.0800000000000001E-2</v>
      </c>
      <c r="AJ37" s="80">
        <v>3.0300000000000001E-2</v>
      </c>
      <c r="AK37" s="79">
        <v>2.9100000000000001E-2</v>
      </c>
      <c r="AL37" s="80">
        <v>3.8399999999999997E-2</v>
      </c>
      <c r="AM37" s="79">
        <v>3.8199999999999998E-2</v>
      </c>
      <c r="AN37" s="80">
        <v>3.8600000000000002E-2</v>
      </c>
      <c r="AO37" s="79">
        <v>3.9399999999999998E-2</v>
      </c>
      <c r="AP37" s="79">
        <v>0.04</v>
      </c>
      <c r="AQ37" s="79">
        <v>3.9699999999999999E-2</v>
      </c>
      <c r="AR37" s="80">
        <v>3.9699999999999999E-2</v>
      </c>
      <c r="AS37" s="79">
        <v>3.9600000000000003E-2</v>
      </c>
      <c r="AT37" s="80">
        <v>3.9100000000000003E-2</v>
      </c>
      <c r="AU37" s="79">
        <v>3.85E-2</v>
      </c>
      <c r="AV37" s="80">
        <v>3.8199999999999998E-2</v>
      </c>
      <c r="AW37" s="79">
        <v>3.7600000000000001E-2</v>
      </c>
      <c r="AX37" s="80">
        <v>3.6400000000000002E-2</v>
      </c>
      <c r="AY37" s="79">
        <v>3.6600000000000001E-2</v>
      </c>
      <c r="AZ37" s="80">
        <v>3.6400000000000002E-2</v>
      </c>
      <c r="BA37" s="115"/>
      <c r="BB37" s="80"/>
      <c r="BC37" s="115"/>
      <c r="BD37" s="130"/>
      <c r="BE37" s="121"/>
      <c r="BF37" s="129"/>
      <c r="BG37" s="121"/>
    </row>
    <row r="38" spans="2:59">
      <c r="B38" s="51" t="s">
        <v>62</v>
      </c>
      <c r="C38" s="79">
        <v>2.1999999999999999E-2</v>
      </c>
      <c r="D38" s="80">
        <v>1.5900000000000001E-2</v>
      </c>
      <c r="E38" s="79">
        <v>1.14E-2</v>
      </c>
      <c r="F38" s="80">
        <v>0</v>
      </c>
      <c r="G38" s="79">
        <v>0</v>
      </c>
      <c r="H38" s="80">
        <v>0</v>
      </c>
      <c r="I38" s="79">
        <v>0</v>
      </c>
      <c r="J38" s="80">
        <v>0</v>
      </c>
      <c r="K38" s="79">
        <v>0</v>
      </c>
      <c r="L38" s="80">
        <v>0</v>
      </c>
      <c r="M38" s="79">
        <v>0</v>
      </c>
      <c r="N38" s="80">
        <v>0</v>
      </c>
      <c r="O38" s="79">
        <v>0</v>
      </c>
      <c r="P38" s="80">
        <v>0</v>
      </c>
      <c r="Q38" s="79">
        <v>0</v>
      </c>
      <c r="R38" s="80">
        <v>0</v>
      </c>
      <c r="S38" s="79">
        <v>0</v>
      </c>
      <c r="T38" s="80">
        <v>0</v>
      </c>
      <c r="U38" s="79">
        <v>0</v>
      </c>
      <c r="V38" s="80">
        <v>0</v>
      </c>
      <c r="W38" s="79">
        <v>0</v>
      </c>
      <c r="X38" s="80">
        <v>0</v>
      </c>
      <c r="Y38" s="79">
        <v>0</v>
      </c>
      <c r="Z38" s="80">
        <v>0</v>
      </c>
      <c r="AA38" s="79">
        <v>0</v>
      </c>
      <c r="AB38" s="80">
        <v>0</v>
      </c>
      <c r="AC38" s="79">
        <v>0</v>
      </c>
      <c r="AD38" s="80">
        <v>0</v>
      </c>
      <c r="AE38" s="79">
        <v>0</v>
      </c>
      <c r="AF38" s="93">
        <v>0</v>
      </c>
      <c r="AG38" s="94">
        <v>0</v>
      </c>
      <c r="AH38" s="93">
        <v>0</v>
      </c>
      <c r="AI38" s="94">
        <v>0</v>
      </c>
      <c r="AJ38" s="80">
        <v>0</v>
      </c>
      <c r="AK38" s="79">
        <v>0</v>
      </c>
      <c r="AL38" s="80">
        <v>6.4399999999999999E-2</v>
      </c>
      <c r="AM38" s="94">
        <v>6.3500000000000001E-2</v>
      </c>
      <c r="AN38" s="93">
        <v>6.25E-2</v>
      </c>
      <c r="AO38" s="94">
        <v>6.6400000000000001E-2</v>
      </c>
      <c r="AP38" s="94">
        <v>6.9900000000000004E-2</v>
      </c>
      <c r="AQ38" s="94">
        <v>6.9000000000000006E-2</v>
      </c>
      <c r="AR38" s="93">
        <v>6.9000000000000006E-2</v>
      </c>
      <c r="AS38" s="94">
        <v>6.9400000000000003E-2</v>
      </c>
      <c r="AT38" s="93">
        <v>6.6500000000000004E-2</v>
      </c>
      <c r="AU38" s="94">
        <v>6.1899999999999997E-2</v>
      </c>
      <c r="AV38" s="93">
        <v>6.0999999999999999E-2</v>
      </c>
      <c r="AW38" s="94">
        <v>5.74E-2</v>
      </c>
      <c r="AX38" s="93">
        <v>5.1999999999999998E-2</v>
      </c>
      <c r="AY38" s="94">
        <v>5.2499999999999998E-2</v>
      </c>
      <c r="AZ38" s="93">
        <v>5.1400000000000001E-2</v>
      </c>
      <c r="BA38" s="116"/>
      <c r="BB38" s="93"/>
      <c r="BC38" s="116"/>
      <c r="BD38" s="130"/>
      <c r="BE38" s="121"/>
      <c r="BF38" s="129"/>
      <c r="BG38" s="121"/>
    </row>
    <row r="40" spans="2:59">
      <c r="B40" s="51" t="s">
        <v>102</v>
      </c>
      <c r="N40" s="81"/>
      <c r="O40" s="81"/>
      <c r="P40" s="81"/>
    </row>
    <row r="41" spans="2:59">
      <c r="B41" s="51" t="s">
        <v>124</v>
      </c>
      <c r="N41" s="82"/>
      <c r="O41" s="82"/>
      <c r="P41" s="82"/>
      <c r="Q41" s="83"/>
      <c r="R41" s="83"/>
      <c r="S41" s="83"/>
      <c r="T41" s="83"/>
      <c r="U41" s="83"/>
      <c r="V41" s="83"/>
      <c r="W41" s="83"/>
    </row>
    <row r="42" spans="2:59">
      <c r="B42" s="51" t="s">
        <v>45</v>
      </c>
      <c r="N42" s="82"/>
      <c r="O42" s="82"/>
      <c r="P42" s="82"/>
      <c r="Q42" s="84"/>
      <c r="R42" s="84"/>
      <c r="S42" s="84"/>
      <c r="T42" s="84"/>
      <c r="U42" s="84"/>
      <c r="V42" s="84"/>
      <c r="W42" s="84"/>
    </row>
    <row r="43" spans="2:59">
      <c r="B43" s="51" t="s">
        <v>46</v>
      </c>
      <c r="N43" s="82"/>
      <c r="O43" s="82"/>
      <c r="P43" s="82"/>
      <c r="Q43" s="84"/>
      <c r="R43" s="84"/>
      <c r="S43" s="84"/>
      <c r="T43" s="84"/>
      <c r="U43" s="84"/>
      <c r="V43" s="84"/>
      <c r="W43" s="84"/>
    </row>
    <row r="44" spans="2:59">
      <c r="B44" s="51" t="s">
        <v>123</v>
      </c>
      <c r="N44" s="82"/>
      <c r="O44" s="82"/>
      <c r="P44" s="82"/>
      <c r="Q44" s="84"/>
      <c r="R44" s="84"/>
      <c r="S44" s="84"/>
      <c r="T44" s="84"/>
      <c r="U44" s="84"/>
      <c r="V44" s="84"/>
      <c r="W44" s="84"/>
    </row>
    <row r="45" spans="2:59">
      <c r="B45" s="20" t="s">
        <v>47</v>
      </c>
      <c r="N45" s="82"/>
      <c r="O45" s="82"/>
      <c r="P45" s="82"/>
      <c r="Q45" s="84"/>
      <c r="R45" s="84"/>
      <c r="S45" s="84"/>
      <c r="T45" s="84"/>
      <c r="U45" s="84"/>
      <c r="V45" s="84"/>
      <c r="W45" s="84"/>
    </row>
    <row r="46" spans="2:59">
      <c r="N46" s="82"/>
      <c r="O46" s="82"/>
      <c r="P46" s="82"/>
      <c r="Q46" s="84"/>
      <c r="R46" s="84"/>
      <c r="S46" s="84"/>
      <c r="T46" s="84"/>
      <c r="U46" s="84"/>
      <c r="V46" s="84"/>
      <c r="W46" s="84"/>
    </row>
    <row r="47" spans="2:59">
      <c r="N47" s="82"/>
      <c r="O47" s="82"/>
      <c r="P47" s="82"/>
      <c r="Q47" s="84"/>
      <c r="R47" s="84"/>
      <c r="S47" s="84"/>
      <c r="T47" s="84"/>
      <c r="U47" s="84"/>
      <c r="V47" s="84"/>
      <c r="W47" s="84"/>
    </row>
    <row r="48" spans="2:59">
      <c r="N48" s="81"/>
      <c r="O48" s="81"/>
      <c r="P48" s="81"/>
    </row>
    <row r="49" spans="14:16">
      <c r="N49" s="81"/>
      <c r="O49" s="81"/>
      <c r="P49" s="81"/>
    </row>
  </sheetData>
  <pageMargins left="0.7" right="0.7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F738E5E01DA549A24B3F636EF60F15" ma:contentTypeVersion="15" ma:contentTypeDescription="Create a new document." ma:contentTypeScope="" ma:versionID="4a67aa6fbb824d06ef052df64533a6e6">
  <xsd:schema xmlns:xsd="http://www.w3.org/2001/XMLSchema" xmlns:xs="http://www.w3.org/2001/XMLSchema" xmlns:p="http://schemas.microsoft.com/office/2006/metadata/properties" xmlns:ns2="7b286bb7-92ab-4fd7-938a-7929b4c44154" xmlns:ns3="bea32ed6-daa5-417b-a98c-d7524947f9eb" targetNamespace="http://schemas.microsoft.com/office/2006/metadata/properties" ma:root="true" ma:fieldsID="60c720bf47375a0ff312efcb02173bd9" ns2:_="" ns3:_="">
    <xsd:import namespace="7b286bb7-92ab-4fd7-938a-7929b4c44154"/>
    <xsd:import namespace="bea32ed6-daa5-417b-a98c-d7524947f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6bb7-92ab-4fd7-938a-7929b4c44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9b5fb31-6e74-4bbd-a1b2-5ea6ef8e25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2ed6-daa5-417b-a98c-d7524947f9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68d2a7-b96a-46ce-b1c3-922ee8f9abe8}" ma:internalName="TaxCatchAll" ma:showField="CatchAllData" ma:web="bea32ed6-daa5-417b-a98c-d7524947f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86bb7-92ab-4fd7-938a-7929b4c44154">
      <Terms xmlns="http://schemas.microsoft.com/office/infopath/2007/PartnerControls"/>
    </lcf76f155ced4ddcb4097134ff3c332f>
    <TaxCatchAll xmlns="bea32ed6-daa5-417b-a98c-d7524947f9eb" xsi:nil="true"/>
    <SharedWithUsers xmlns="bea32ed6-daa5-417b-a98c-d7524947f9eb">
      <UserInfo>
        <DisplayName>Egil Årrestad</DisplayName>
        <AccountId>13</AccountId>
        <AccountType/>
      </UserInfo>
      <UserInfo>
        <DisplayName>Mette Haugland</DisplayName>
        <AccountId>15</AccountId>
        <AccountType/>
      </UserInfo>
      <UserInfo>
        <DisplayName>Erling Sylte Stavheim</DisplayName>
        <AccountId>14</AccountId>
        <AccountType/>
      </UserInfo>
      <UserInfo>
        <DisplayName>Haavard Engelstad</DisplayName>
        <AccountId>10</AccountId>
        <AccountType/>
      </UserInfo>
      <UserInfo>
        <DisplayName>Anngrim Olsvik</DisplayName>
        <AccountId>64</AccountId>
        <AccountType/>
      </UserInfo>
      <UserInfo>
        <DisplayName>Victor Høvik</DisplayName>
        <AccountId>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448FC19-5B0C-4FF3-A8F4-E41ACBF05C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E59CA5-A0E1-4BFC-8DDD-D1EBFAC1458D}"/>
</file>

<file path=customXml/itemProps3.xml><?xml version="1.0" encoding="utf-8"?>
<ds:datastoreItem xmlns:ds="http://schemas.openxmlformats.org/officeDocument/2006/customXml" ds:itemID="{350D1A24-E980-41A7-82B6-A9D912537086}">
  <ds:schemaRefs>
    <ds:schemaRef ds:uri="http://schemas.microsoft.com/office/2006/metadata/properties"/>
    <ds:schemaRef ds:uri="http://schemas.microsoft.com/office/2006/documentManagement/types"/>
    <ds:schemaRef ds:uri="7b286bb7-92ab-4fd7-938a-7929b4c44154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ea32ed6-daa5-417b-a98c-d7524947f9e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Nøkkeltall ink medlåntaker</vt:lpstr>
      <vt:lpstr>Nøkkeltall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Haavard Engelstad</dc:creator>
  <cp:keywords/>
  <dc:description/>
  <cp:lastModifiedBy>Erling Sylte Stavheim</cp:lastModifiedBy>
  <cp:revision/>
  <cp:lastPrinted>2024-07-01T10:58:22Z</cp:lastPrinted>
  <dcterms:created xsi:type="dcterms:W3CDTF">2020-09-24T08:06:36Z</dcterms:created>
  <dcterms:modified xsi:type="dcterms:W3CDTF">2026-06-01T05:15:50Z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haavard.engelstad@evry.com</vt:lpwstr>
  </property>
  <property fmtid="{D5CDD505-2E9C-101B-9397-08002B2CF9AE}" pid="5" name="MSIP_Label_2fef85ea-3e38-424b-a536-85f7ca35fb6d_SetDate">
    <vt:lpwstr>2020-09-24T08:15:19.3152412Z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bbf70d25-87cc-4cd4-9492-29efbb8dad61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ContentTypeId">
    <vt:lpwstr>0x01010014F738E5E01DA549A24B3F636EF60F15</vt:lpwstr>
  </property>
  <property fmtid="{D5CDD505-2E9C-101B-9397-08002B2CF9AE}" pid="11" name="Order">
    <vt:r8>30400</vt:r8>
  </property>
  <property fmtid="{D5CDD505-2E9C-101B-9397-08002B2CF9AE}" pid="12" name="MediaServiceImageTags">
    <vt:lpwstr/>
  </property>
  <property fmtid="{D5CDD505-2E9C-101B-9397-08002B2CF9AE}" pid="13" name="MSIP_Label_3b623b29-abd1-4de3-a20c-27566d79b7c7_Enabled">
    <vt:lpwstr>true</vt:lpwstr>
  </property>
  <property fmtid="{D5CDD505-2E9C-101B-9397-08002B2CF9AE}" pid="14" name="MSIP_Label_3b623b29-abd1-4de3-a20c-27566d79b7c7_SetDate">
    <vt:lpwstr>2024-04-30T07:48:13Z</vt:lpwstr>
  </property>
  <property fmtid="{D5CDD505-2E9C-101B-9397-08002B2CF9AE}" pid="15" name="MSIP_Label_3b623b29-abd1-4de3-a20c-27566d79b7c7_Method">
    <vt:lpwstr>Standard</vt:lpwstr>
  </property>
  <property fmtid="{D5CDD505-2E9C-101B-9397-08002B2CF9AE}" pid="16" name="MSIP_Label_3b623b29-abd1-4de3-a20c-27566d79b7c7_Name">
    <vt:lpwstr>3b623b29-abd1-4de3-a20c-27566d79b7c7</vt:lpwstr>
  </property>
  <property fmtid="{D5CDD505-2E9C-101B-9397-08002B2CF9AE}" pid="17" name="MSIP_Label_3b623b29-abd1-4de3-a20c-27566d79b7c7_SiteId">
    <vt:lpwstr>cbede638-a3d9-459f-8f4e-24ced73b4e5e</vt:lpwstr>
  </property>
  <property fmtid="{D5CDD505-2E9C-101B-9397-08002B2CF9AE}" pid="18" name="MSIP_Label_3b623b29-abd1-4de3-a20c-27566d79b7c7_ActionId">
    <vt:lpwstr>97b1fe60-ce6a-431c-ba91-2f2f64486698</vt:lpwstr>
  </property>
  <property fmtid="{D5CDD505-2E9C-101B-9397-08002B2CF9AE}" pid="19" name="MSIP_Label_3b623b29-abd1-4de3-a20c-27566d79b7c7_ContentBits">
    <vt:lpwstr>0</vt:lpwstr>
  </property>
</Properties>
</file>